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tav - Soupis předpokláda..." sheetId="2" r:id="rId2"/>
    <sheet name="zt - Zdravotní technika" sheetId="3" r:id="rId3"/>
    <sheet name="ut - Ústřední vytápění" sheetId="4" r:id="rId4"/>
    <sheet name="el - Elektroinstalace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'stav - Soupis předpokláda...'!$C$147:$K$1110</definedName>
    <definedName name="_xlnm.Print_Area" localSheetId="1">'stav - Soupis předpokláda...'!$C$4:$J$76,'stav - Soupis předpokláda...'!$C$82:$J$129,'stav - Soupis předpokláda...'!$C$135:$K$1110</definedName>
    <definedName name="_xlnm.Print_Titles" localSheetId="1">'stav - Soupis předpokláda...'!$147:$147</definedName>
    <definedName name="_xlnm._FilterDatabase" localSheetId="2" hidden="1">'zt - Zdravotní technika'!$C$125:$K$340</definedName>
    <definedName name="_xlnm.Print_Area" localSheetId="2">'zt - Zdravotní technika'!$C$4:$J$76,'zt - Zdravotní technika'!$C$82:$J$107,'zt - Zdravotní technika'!$C$113:$K$340</definedName>
    <definedName name="_xlnm.Print_Titles" localSheetId="2">'zt - Zdravotní technika'!$125:$125</definedName>
    <definedName name="_xlnm._FilterDatabase" localSheetId="3" hidden="1">'ut - Ústřední vytápění'!$C$120:$K$200</definedName>
    <definedName name="_xlnm.Print_Area" localSheetId="3">'ut - Ústřední vytápění'!$C$4:$J$76,'ut - Ústřední vytápění'!$C$82:$J$102,'ut - Ústřední vytápění'!$C$108:$K$200</definedName>
    <definedName name="_xlnm.Print_Titles" localSheetId="3">'ut - Ústřední vytápění'!$120:$120</definedName>
    <definedName name="_xlnm._FilterDatabase" localSheetId="4" hidden="1">'el - Elektroinstalace'!$C$117:$K$224</definedName>
    <definedName name="_xlnm.Print_Area" localSheetId="4">'el - Elektroinstalace'!$C$4:$J$76,'el - Elektroinstalace'!$C$82:$J$99,'el - Elektroinstalace'!$C$105:$K$224</definedName>
    <definedName name="_xlnm.Print_Titles" localSheetId="4">'el - Elektroinstalace'!$117:$117</definedName>
    <definedName name="_xlnm.Print_Area" localSheetId="5">'Seznam figur'!$C$4:$G$501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4" r="J37"/>
  <c r="J36"/>
  <c i="1" r="AY97"/>
  <c i="4" r="J35"/>
  <c i="1" r="AX97"/>
  <c i="4"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3" r="J37"/>
  <c r="J36"/>
  <c i="1" r="AY96"/>
  <c i="3" r="J35"/>
  <c i="1" r="AX96"/>
  <c i="3" r="BI339"/>
  <c r="BH339"/>
  <c r="BG339"/>
  <c r="BF339"/>
  <c r="T339"/>
  <c r="T338"/>
  <c r="R339"/>
  <c r="R338"/>
  <c r="P339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91"/>
  <c r="J14"/>
  <c r="J12"/>
  <c r="J89"/>
  <c r="E7"/>
  <c r="E85"/>
  <c i="2" r="J37"/>
  <c r="J36"/>
  <c i="1" r="AY95"/>
  <c i="2" r="J35"/>
  <c i="1" r="AX95"/>
  <c i="2" r="BI1109"/>
  <c r="BH1109"/>
  <c r="BG1109"/>
  <c r="BF1109"/>
  <c r="T1109"/>
  <c r="T1108"/>
  <c r="R1109"/>
  <c r="R1108"/>
  <c r="P1109"/>
  <c r="P1108"/>
  <c r="BI1106"/>
  <c r="BH1106"/>
  <c r="BG1106"/>
  <c r="BF1106"/>
  <c r="T1106"/>
  <c r="T1105"/>
  <c r="R1106"/>
  <c r="R1105"/>
  <c r="P1106"/>
  <c r="P1105"/>
  <c r="BI1103"/>
  <c r="BH1103"/>
  <c r="BG1103"/>
  <c r="BF1103"/>
  <c r="T1103"/>
  <c r="T1102"/>
  <c r="T1101"/>
  <c r="R1103"/>
  <c r="R1102"/>
  <c r="R1101"/>
  <c r="P1103"/>
  <c r="P1102"/>
  <c r="P1101"/>
  <c r="BI1099"/>
  <c r="BH1099"/>
  <c r="BG1099"/>
  <c r="BF1099"/>
  <c r="T1099"/>
  <c r="R1099"/>
  <c r="P1099"/>
  <c r="BI1096"/>
  <c r="BH1096"/>
  <c r="BG1096"/>
  <c r="BF1096"/>
  <c r="T1096"/>
  <c r="R1096"/>
  <c r="P1096"/>
  <c r="BI1084"/>
  <c r="BH1084"/>
  <c r="BG1084"/>
  <c r="BF1084"/>
  <c r="T1084"/>
  <c r="R1084"/>
  <c r="P1084"/>
  <c r="BI1082"/>
  <c r="BH1082"/>
  <c r="BG1082"/>
  <c r="BF1082"/>
  <c r="T1082"/>
  <c r="R1082"/>
  <c r="P1082"/>
  <c r="BI1079"/>
  <c r="BH1079"/>
  <c r="BG1079"/>
  <c r="BF1079"/>
  <c r="T1079"/>
  <c r="R1079"/>
  <c r="P1079"/>
  <c r="BI1076"/>
  <c r="BH1076"/>
  <c r="BG1076"/>
  <c r="BF1076"/>
  <c r="T1076"/>
  <c r="R1076"/>
  <c r="P1076"/>
  <c r="BI1072"/>
  <c r="BH1072"/>
  <c r="BG1072"/>
  <c r="BF1072"/>
  <c r="T1072"/>
  <c r="T1059"/>
  <c r="R1072"/>
  <c r="R1059"/>
  <c r="P1072"/>
  <c r="P1059"/>
  <c r="BI1063"/>
  <c r="BH1063"/>
  <c r="BG1063"/>
  <c r="BF1063"/>
  <c r="T1063"/>
  <c r="R1063"/>
  <c r="P1063"/>
  <c r="BI1060"/>
  <c r="BH1060"/>
  <c r="BG1060"/>
  <c r="BF1060"/>
  <c r="T1060"/>
  <c r="R1060"/>
  <c r="P1060"/>
  <c r="BI1057"/>
  <c r="BH1057"/>
  <c r="BG1057"/>
  <c r="BF1057"/>
  <c r="T1057"/>
  <c r="R1057"/>
  <c r="P1057"/>
  <c r="BI1054"/>
  <c r="BH1054"/>
  <c r="BG1054"/>
  <c r="BF1054"/>
  <c r="T1054"/>
  <c r="R1054"/>
  <c r="P1054"/>
  <c r="BI1051"/>
  <c r="BH1051"/>
  <c r="BG1051"/>
  <c r="BF1051"/>
  <c r="T1051"/>
  <c r="R1051"/>
  <c r="P1051"/>
  <c r="BI1048"/>
  <c r="BH1048"/>
  <c r="BG1048"/>
  <c r="BF1048"/>
  <c r="T1048"/>
  <c r="R1048"/>
  <c r="P1048"/>
  <c r="BI1045"/>
  <c r="BH1045"/>
  <c r="BG1045"/>
  <c r="BF1045"/>
  <c r="T1045"/>
  <c r="R1045"/>
  <c r="P1045"/>
  <c r="BI1044"/>
  <c r="BH1044"/>
  <c r="BG1044"/>
  <c r="BF1044"/>
  <c r="T1044"/>
  <c r="R1044"/>
  <c r="P1044"/>
  <c r="BI1041"/>
  <c r="BH1041"/>
  <c r="BG1041"/>
  <c r="BF1041"/>
  <c r="T1041"/>
  <c r="R1041"/>
  <c r="P1041"/>
  <c r="BI1038"/>
  <c r="BH1038"/>
  <c r="BG1038"/>
  <c r="BF1038"/>
  <c r="T1038"/>
  <c r="R1038"/>
  <c r="P1038"/>
  <c r="BI1035"/>
  <c r="BH1035"/>
  <c r="BG1035"/>
  <c r="BF1035"/>
  <c r="T1035"/>
  <c r="R1035"/>
  <c r="P1035"/>
  <c r="BI1032"/>
  <c r="BH1032"/>
  <c r="BG1032"/>
  <c r="BF1032"/>
  <c r="T1032"/>
  <c r="R1032"/>
  <c r="P1032"/>
  <c r="BI1019"/>
  <c r="BH1019"/>
  <c r="BG1019"/>
  <c r="BF1019"/>
  <c r="T1019"/>
  <c r="R1019"/>
  <c r="P1019"/>
  <c r="BI1016"/>
  <c r="BH1016"/>
  <c r="BG1016"/>
  <c r="BF1016"/>
  <c r="T1016"/>
  <c r="R1016"/>
  <c r="P1016"/>
  <c r="BI1013"/>
  <c r="BH1013"/>
  <c r="BG1013"/>
  <c r="BF1013"/>
  <c r="T1013"/>
  <c r="R1013"/>
  <c r="P1013"/>
  <c r="BI1011"/>
  <c r="BH1011"/>
  <c r="BG1011"/>
  <c r="BF1011"/>
  <c r="T1011"/>
  <c r="R1011"/>
  <c r="P1011"/>
  <c r="BI1008"/>
  <c r="BH1008"/>
  <c r="BG1008"/>
  <c r="BF1008"/>
  <c r="T1008"/>
  <c r="R1008"/>
  <c r="P1008"/>
  <c r="BI1005"/>
  <c r="BH1005"/>
  <c r="BG1005"/>
  <c r="BF1005"/>
  <c r="T1005"/>
  <c r="R1005"/>
  <c r="P1005"/>
  <c r="BI1003"/>
  <c r="BH1003"/>
  <c r="BG1003"/>
  <c r="BF1003"/>
  <c r="T1003"/>
  <c r="R1003"/>
  <c r="P1003"/>
  <c r="BI1001"/>
  <c r="BH1001"/>
  <c r="BG1001"/>
  <c r="BF1001"/>
  <c r="T1001"/>
  <c r="R1001"/>
  <c r="P1001"/>
  <c r="BI998"/>
  <c r="BH998"/>
  <c r="BG998"/>
  <c r="BF998"/>
  <c r="T998"/>
  <c r="R998"/>
  <c r="P998"/>
  <c r="BI994"/>
  <c r="BH994"/>
  <c r="BG994"/>
  <c r="BF994"/>
  <c r="T994"/>
  <c r="R994"/>
  <c r="P994"/>
  <c r="BI990"/>
  <c r="BH990"/>
  <c r="BG990"/>
  <c r="BF990"/>
  <c r="T990"/>
  <c r="R990"/>
  <c r="P990"/>
  <c r="BI987"/>
  <c r="BH987"/>
  <c r="BG987"/>
  <c r="BF987"/>
  <c r="T987"/>
  <c r="R987"/>
  <c r="P987"/>
  <c r="BI984"/>
  <c r="BH984"/>
  <c r="BG984"/>
  <c r="BF984"/>
  <c r="T984"/>
  <c r="R984"/>
  <c r="P984"/>
  <c r="BI982"/>
  <c r="BH982"/>
  <c r="BG982"/>
  <c r="BF982"/>
  <c r="T982"/>
  <c r="R982"/>
  <c r="P982"/>
  <c r="BI979"/>
  <c r="BH979"/>
  <c r="BG979"/>
  <c r="BF979"/>
  <c r="T979"/>
  <c r="R979"/>
  <c r="P979"/>
  <c r="BI973"/>
  <c r="BH973"/>
  <c r="BG973"/>
  <c r="BF973"/>
  <c r="T973"/>
  <c r="R973"/>
  <c r="P973"/>
  <c r="BI970"/>
  <c r="BH970"/>
  <c r="BG970"/>
  <c r="BF970"/>
  <c r="T970"/>
  <c r="R970"/>
  <c r="P970"/>
  <c r="BI967"/>
  <c r="BH967"/>
  <c r="BG967"/>
  <c r="BF967"/>
  <c r="T967"/>
  <c r="R967"/>
  <c r="P967"/>
  <c r="BI964"/>
  <c r="BH964"/>
  <c r="BG964"/>
  <c r="BF964"/>
  <c r="T964"/>
  <c r="R964"/>
  <c r="P964"/>
  <c r="BI961"/>
  <c r="BH961"/>
  <c r="BG961"/>
  <c r="BF961"/>
  <c r="T961"/>
  <c r="R961"/>
  <c r="P961"/>
  <c r="BI958"/>
  <c r="BH958"/>
  <c r="BG958"/>
  <c r="BF958"/>
  <c r="T958"/>
  <c r="R958"/>
  <c r="P958"/>
  <c r="BI955"/>
  <c r="BH955"/>
  <c r="BG955"/>
  <c r="BF955"/>
  <c r="T955"/>
  <c r="R955"/>
  <c r="P955"/>
  <c r="BI952"/>
  <c r="BH952"/>
  <c r="BG952"/>
  <c r="BF952"/>
  <c r="T952"/>
  <c r="R952"/>
  <c r="P952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39"/>
  <c r="BH939"/>
  <c r="BG939"/>
  <c r="BF939"/>
  <c r="T939"/>
  <c r="R939"/>
  <c r="P939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0"/>
  <c r="BH930"/>
  <c r="BG930"/>
  <c r="BF930"/>
  <c r="T930"/>
  <c r="R930"/>
  <c r="P930"/>
  <c r="BI928"/>
  <c r="BH928"/>
  <c r="BG928"/>
  <c r="BF928"/>
  <c r="T928"/>
  <c r="R928"/>
  <c r="P928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7"/>
  <c r="BH907"/>
  <c r="BG907"/>
  <c r="BF907"/>
  <c r="T907"/>
  <c r="R907"/>
  <c r="P907"/>
  <c r="BI906"/>
  <c r="BH906"/>
  <c r="BG906"/>
  <c r="BF906"/>
  <c r="T906"/>
  <c r="R906"/>
  <c r="P906"/>
  <c r="BI904"/>
  <c r="BH904"/>
  <c r="BG904"/>
  <c r="BF904"/>
  <c r="T904"/>
  <c r="R904"/>
  <c r="P904"/>
  <c r="BI903"/>
  <c r="BH903"/>
  <c r="BG903"/>
  <c r="BF903"/>
  <c r="T903"/>
  <c r="R903"/>
  <c r="P903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92"/>
  <c r="BH892"/>
  <c r="BG892"/>
  <c r="BF892"/>
  <c r="T892"/>
  <c r="R892"/>
  <c r="P892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2"/>
  <c r="BH882"/>
  <c r="BG882"/>
  <c r="BF882"/>
  <c r="T882"/>
  <c r="R882"/>
  <c r="P882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57"/>
  <c r="BH857"/>
  <c r="BG857"/>
  <c r="BF857"/>
  <c r="T857"/>
  <c r="R857"/>
  <c r="P857"/>
  <c r="BI854"/>
  <c r="BH854"/>
  <c r="BG854"/>
  <c r="BF854"/>
  <c r="T854"/>
  <c r="R854"/>
  <c r="P854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6"/>
  <c r="BH836"/>
  <c r="BG836"/>
  <c r="BF836"/>
  <c r="T836"/>
  <c r="R836"/>
  <c r="P836"/>
  <c r="BI833"/>
  <c r="BH833"/>
  <c r="BG833"/>
  <c r="BF833"/>
  <c r="T833"/>
  <c r="R833"/>
  <c r="P833"/>
  <c r="BI831"/>
  <c r="BH831"/>
  <c r="BG831"/>
  <c r="BF831"/>
  <c r="T831"/>
  <c r="R831"/>
  <c r="P831"/>
  <c r="BI828"/>
  <c r="BH828"/>
  <c r="BG828"/>
  <c r="BF828"/>
  <c r="T828"/>
  <c r="R828"/>
  <c r="P828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5"/>
  <c r="BH805"/>
  <c r="BG805"/>
  <c r="BF805"/>
  <c r="T805"/>
  <c r="R805"/>
  <c r="P805"/>
  <c r="BI803"/>
  <c r="BH803"/>
  <c r="BG803"/>
  <c r="BF803"/>
  <c r="T803"/>
  <c r="R803"/>
  <c r="P803"/>
  <c r="BI800"/>
  <c r="BH800"/>
  <c r="BG800"/>
  <c r="BF800"/>
  <c r="T800"/>
  <c r="R800"/>
  <c r="P800"/>
  <c r="BI797"/>
  <c r="BH797"/>
  <c r="BG797"/>
  <c r="BF797"/>
  <c r="T797"/>
  <c r="R797"/>
  <c r="P797"/>
  <c r="BI794"/>
  <c r="BH794"/>
  <c r="BG794"/>
  <c r="BF794"/>
  <c r="T794"/>
  <c r="R794"/>
  <c r="P794"/>
  <c r="BI791"/>
  <c r="BH791"/>
  <c r="BG791"/>
  <c r="BF791"/>
  <c r="T791"/>
  <c r="R791"/>
  <c r="P791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79"/>
  <c r="BH779"/>
  <c r="BG779"/>
  <c r="BF779"/>
  <c r="T779"/>
  <c r="R779"/>
  <c r="P779"/>
  <c r="BI776"/>
  <c r="BH776"/>
  <c r="BG776"/>
  <c r="BF776"/>
  <c r="T776"/>
  <c r="R776"/>
  <c r="P776"/>
  <c r="BI773"/>
  <c r="BH773"/>
  <c r="BG773"/>
  <c r="BF773"/>
  <c r="T773"/>
  <c r="R773"/>
  <c r="P773"/>
  <c r="BI770"/>
  <c r="BH770"/>
  <c r="BG770"/>
  <c r="BF770"/>
  <c r="T770"/>
  <c r="R770"/>
  <c r="P770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2"/>
  <c r="BH752"/>
  <c r="BG752"/>
  <c r="BF752"/>
  <c r="T752"/>
  <c r="R752"/>
  <c r="P752"/>
  <c r="BI750"/>
  <c r="BH750"/>
  <c r="BG750"/>
  <c r="BF750"/>
  <c r="T750"/>
  <c r="R750"/>
  <c r="P750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5"/>
  <c r="BH735"/>
  <c r="BG735"/>
  <c r="BF735"/>
  <c r="T735"/>
  <c r="R735"/>
  <c r="P735"/>
  <c r="BI732"/>
  <c r="BH732"/>
  <c r="BG732"/>
  <c r="BF732"/>
  <c r="T732"/>
  <c r="R732"/>
  <c r="P732"/>
  <c r="BI729"/>
  <c r="BH729"/>
  <c r="BG729"/>
  <c r="BF729"/>
  <c r="T729"/>
  <c r="R729"/>
  <c r="P729"/>
  <c r="BI726"/>
  <c r="BH726"/>
  <c r="BG726"/>
  <c r="BF726"/>
  <c r="T726"/>
  <c r="R726"/>
  <c r="P726"/>
  <c r="BI723"/>
  <c r="BH723"/>
  <c r="BG723"/>
  <c r="BF723"/>
  <c r="T723"/>
  <c r="R723"/>
  <c r="P723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3"/>
  <c r="BH633"/>
  <c r="BG633"/>
  <c r="BF633"/>
  <c r="T633"/>
  <c r="R633"/>
  <c r="P633"/>
  <c r="BI630"/>
  <c r="BH630"/>
  <c r="BG630"/>
  <c r="BF630"/>
  <c r="T630"/>
  <c r="T629"/>
  <c r="R630"/>
  <c r="R629"/>
  <c r="P630"/>
  <c r="P629"/>
  <c r="BI627"/>
  <c r="BH627"/>
  <c r="BG627"/>
  <c r="BF627"/>
  <c r="T627"/>
  <c r="R627"/>
  <c r="P627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6"/>
  <c r="BH616"/>
  <c r="BG616"/>
  <c r="BF616"/>
  <c r="T616"/>
  <c r="R616"/>
  <c r="P616"/>
  <c r="BI613"/>
  <c r="BH613"/>
  <c r="BG613"/>
  <c r="BF613"/>
  <c r="T613"/>
  <c r="R613"/>
  <c r="P613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0"/>
  <c r="BH600"/>
  <c r="BG600"/>
  <c r="BF600"/>
  <c r="T600"/>
  <c r="R600"/>
  <c r="P600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F142"/>
  <c r="E140"/>
  <c r="F89"/>
  <c r="E87"/>
  <c r="J24"/>
  <c r="E24"/>
  <c r="J145"/>
  <c r="J23"/>
  <c r="J21"/>
  <c r="E21"/>
  <c r="J144"/>
  <c r="J20"/>
  <c r="J18"/>
  <c r="E18"/>
  <c r="F145"/>
  <c r="J17"/>
  <c r="J15"/>
  <c r="E15"/>
  <c r="F144"/>
  <c r="J14"/>
  <c r="J12"/>
  <c r="J142"/>
  <c r="E7"/>
  <c r="E138"/>
  <c i="1" r="L90"/>
  <c r="AM90"/>
  <c r="AM89"/>
  <c r="L89"/>
  <c r="AM87"/>
  <c r="L87"/>
  <c r="L85"/>
  <c r="L84"/>
  <c i="2" r="BK1096"/>
  <c r="BK1082"/>
  <c r="J1076"/>
  <c r="BK1063"/>
  <c r="BK1057"/>
  <c r="J1051"/>
  <c r="J1045"/>
  <c r="J1035"/>
  <c r="J1019"/>
  <c r="BK1013"/>
  <c r="J1008"/>
  <c r="BK1003"/>
  <c r="BK998"/>
  <c r="J990"/>
  <c r="J984"/>
  <c r="J979"/>
  <c r="J970"/>
  <c r="BK964"/>
  <c r="J958"/>
  <c r="BK952"/>
  <c r="J948"/>
  <c r="J946"/>
  <c r="J942"/>
  <c r="J936"/>
  <c r="BK934"/>
  <c r="J932"/>
  <c r="J928"/>
  <c r="J924"/>
  <c r="BK920"/>
  <c r="J917"/>
  <c r="J914"/>
  <c r="J911"/>
  <c r="BK909"/>
  <c r="BK906"/>
  <c r="BK903"/>
  <c r="J900"/>
  <c r="J897"/>
  <c r="BK892"/>
  <c r="BK888"/>
  <c r="J886"/>
  <c r="J882"/>
  <c r="BK876"/>
  <c r="BK873"/>
  <c r="BK869"/>
  <c r="BK857"/>
  <c r="BK849"/>
  <c r="BK845"/>
  <c r="J841"/>
  <c r="J836"/>
  <c r="BK831"/>
  <c r="J827"/>
  <c r="J820"/>
  <c r="J811"/>
  <c r="BK805"/>
  <c r="BK800"/>
  <c r="BK791"/>
  <c r="J788"/>
  <c r="J784"/>
  <c r="J779"/>
  <c r="J773"/>
  <c r="J767"/>
  <c r="BK761"/>
  <c r="BK755"/>
  <c r="BK752"/>
  <c r="BK747"/>
  <c r="J745"/>
  <c r="BK740"/>
  <c r="J735"/>
  <c r="BK726"/>
  <c r="J721"/>
  <c r="J715"/>
  <c r="BK709"/>
  <c r="J696"/>
  <c r="BK690"/>
  <c r="BK684"/>
  <c r="J678"/>
  <c r="BK671"/>
  <c r="BK665"/>
  <c r="J659"/>
  <c r="J653"/>
  <c r="BK647"/>
  <c r="BK640"/>
  <c r="BK633"/>
  <c r="J627"/>
  <c r="BK622"/>
  <c r="BK616"/>
  <c r="BK610"/>
  <c r="BK604"/>
  <c r="J600"/>
  <c r="J595"/>
  <c r="J586"/>
  <c r="J581"/>
  <c r="J578"/>
  <c r="BK573"/>
  <c r="J567"/>
  <c r="J555"/>
  <c r="BK549"/>
  <c r="BK540"/>
  <c r="J534"/>
  <c r="BK526"/>
  <c r="BK524"/>
  <c r="BK518"/>
  <c r="J514"/>
  <c r="BK511"/>
  <c r="J507"/>
  <c r="J501"/>
  <c r="J495"/>
  <c r="BK489"/>
  <c r="BK483"/>
  <c r="BK479"/>
  <c r="BK477"/>
  <c r="J473"/>
  <c r="J470"/>
  <c r="J467"/>
  <c r="J461"/>
  <c r="J455"/>
  <c r="J449"/>
  <c r="BK429"/>
  <c r="BK423"/>
  <c r="BK420"/>
  <c r="J417"/>
  <c r="J411"/>
  <c r="J405"/>
  <c r="BK389"/>
  <c r="BK383"/>
  <c r="J377"/>
  <c r="BK371"/>
  <c r="J365"/>
  <c r="J359"/>
  <c r="J356"/>
  <c r="BK350"/>
  <c r="J344"/>
  <c r="BK338"/>
  <c r="J332"/>
  <c r="J326"/>
  <c r="BK319"/>
  <c r="J314"/>
  <c r="BK309"/>
  <c r="BK302"/>
  <c r="J296"/>
  <c r="J290"/>
  <c r="BK284"/>
  <c r="BK276"/>
  <c r="J268"/>
  <c r="J264"/>
  <c r="BK258"/>
  <c r="J251"/>
  <c r="J239"/>
  <c r="J231"/>
  <c r="BK226"/>
  <c r="BK220"/>
  <c r="BK213"/>
  <c r="J209"/>
  <c r="J203"/>
  <c r="J196"/>
  <c r="J190"/>
  <c r="J179"/>
  <c r="J172"/>
  <c r="BK166"/>
  <c r="J154"/>
  <c r="BK1109"/>
  <c r="BK1106"/>
  <c r="BK1103"/>
  <c r="BK1099"/>
  <c r="J1084"/>
  <c r="J1079"/>
  <c r="BK1072"/>
  <c r="J1060"/>
  <c r="BK1054"/>
  <c r="BK1048"/>
  <c r="BK1044"/>
  <c r="J1041"/>
  <c r="J1038"/>
  <c r="J1032"/>
  <c r="J1016"/>
  <c r="J1011"/>
  <c r="BK1008"/>
  <c r="J1003"/>
  <c r="J998"/>
  <c r="BK990"/>
  <c r="BK984"/>
  <c r="BK979"/>
  <c r="BK970"/>
  <c r="J964"/>
  <c r="BK958"/>
  <c r="J952"/>
  <c r="BK948"/>
  <c r="BK946"/>
  <c r="BK942"/>
  <c r="BK936"/>
  <c r="J934"/>
  <c r="BK932"/>
  <c r="BK928"/>
  <c r="BK924"/>
  <c r="J920"/>
  <c r="BK917"/>
  <c r="BK916"/>
  <c r="J912"/>
  <c r="J909"/>
  <c r="BK904"/>
  <c r="BK901"/>
  <c r="BK900"/>
  <c r="BK897"/>
  <c r="J892"/>
  <c r="J888"/>
  <c r="BK886"/>
  <c r="BK877"/>
  <c r="BK875"/>
  <c r="BK874"/>
  <c r="J873"/>
  <c r="J869"/>
  <c r="J857"/>
  <c r="J849"/>
  <c r="J843"/>
  <c r="BK841"/>
  <c r="BK836"/>
  <c r="J831"/>
  <c r="BK827"/>
  <c r="J825"/>
  <c r="BK817"/>
  <c r="BK811"/>
  <c r="BK808"/>
  <c r="J803"/>
  <c r="BK797"/>
  <c r="BK794"/>
  <c r="BK788"/>
  <c r="BK784"/>
  <c r="BK779"/>
  <c r="BK773"/>
  <c r="BK767"/>
  <c r="J761"/>
  <c r="J752"/>
  <c r="J746"/>
  <c r="BK744"/>
  <c r="BK742"/>
  <c r="BK738"/>
  <c r="J732"/>
  <c r="J726"/>
  <c r="BK721"/>
  <c r="BK712"/>
  <c r="J709"/>
  <c r="BK696"/>
  <c r="J690"/>
  <c r="J681"/>
  <c r="J674"/>
  <c r="J665"/>
  <c r="J662"/>
  <c r="J656"/>
  <c r="BK650"/>
  <c r="J644"/>
  <c r="BK636"/>
  <c r="J630"/>
  <c r="BK624"/>
  <c r="J620"/>
  <c r="J613"/>
  <c r="J607"/>
  <c r="BK600"/>
  <c r="BK595"/>
  <c r="J589"/>
  <c r="BK584"/>
  <c r="BK578"/>
  <c r="J573"/>
  <c r="BK567"/>
  <c r="BK561"/>
  <c r="BK555"/>
  <c r="J549"/>
  <c r="J543"/>
  <c r="J537"/>
  <c r="J531"/>
  <c r="J524"/>
  <c r="J518"/>
  <c r="BK514"/>
  <c r="J511"/>
  <c r="BK509"/>
  <c r="BK508"/>
  <c r="BK507"/>
  <c r="BK501"/>
  <c r="BK495"/>
  <c r="J489"/>
  <c r="J483"/>
  <c r="J479"/>
  <c r="J477"/>
  <c r="BK473"/>
  <c r="J458"/>
  <c r="J452"/>
  <c r="BK449"/>
  <c r="J429"/>
  <c r="BK417"/>
  <c r="BK411"/>
  <c r="BK405"/>
  <c r="J389"/>
  <c r="J383"/>
  <c r="BK377"/>
  <c r="J374"/>
  <c r="J368"/>
  <c r="BK362"/>
  <c r="BK353"/>
  <c r="J347"/>
  <c r="J341"/>
  <c r="BK335"/>
  <c r="J329"/>
  <c r="BK323"/>
  <c r="J316"/>
  <c r="BK311"/>
  <c r="J306"/>
  <c r="J299"/>
  <c r="BK293"/>
  <c r="BK287"/>
  <c r="J281"/>
  <c r="BK271"/>
  <c r="BK264"/>
  <c r="J258"/>
  <c r="BK251"/>
  <c r="BK239"/>
  <c r="BK231"/>
  <c r="J226"/>
  <c r="BK216"/>
  <c r="J213"/>
  <c r="BK209"/>
  <c r="BK203"/>
  <c r="BK196"/>
  <c r="BK190"/>
  <c r="BK175"/>
  <c r="J169"/>
  <c r="BK163"/>
  <c r="BK157"/>
  <c r="BK154"/>
  <c i="1" r="AS94"/>
  <c i="3" r="J321"/>
  <c r="BK317"/>
  <c r="BK313"/>
  <c r="BK309"/>
  <c r="J305"/>
  <c r="J301"/>
  <c r="BK297"/>
  <c r="J293"/>
  <c r="BK289"/>
  <c r="J285"/>
  <c r="J277"/>
  <c r="J273"/>
  <c r="BK268"/>
  <c r="BK264"/>
  <c r="BK257"/>
  <c r="J253"/>
  <c r="J251"/>
  <c r="BK249"/>
  <c r="J245"/>
  <c r="J241"/>
  <c r="J237"/>
  <c r="J233"/>
  <c r="BK229"/>
  <c r="BK225"/>
  <c r="BK221"/>
  <c r="J217"/>
  <c r="J213"/>
  <c r="BK209"/>
  <c r="J205"/>
  <c r="BK200"/>
  <c r="J196"/>
  <c r="J192"/>
  <c r="J188"/>
  <c r="J184"/>
  <c r="BK180"/>
  <c r="J176"/>
  <c r="J168"/>
  <c r="J164"/>
  <c r="J160"/>
  <c r="J156"/>
  <c r="J152"/>
  <c r="BK144"/>
  <c r="J139"/>
  <c r="J135"/>
  <c r="J131"/>
  <c r="BK339"/>
  <c r="J334"/>
  <c r="BK330"/>
  <c r="J323"/>
  <c r="BK321"/>
  <c r="J317"/>
  <c r="J313"/>
  <c r="J309"/>
  <c r="BK305"/>
  <c r="BK301"/>
  <c r="J297"/>
  <c r="BK293"/>
  <c r="BK291"/>
  <c r="BK287"/>
  <c r="BK283"/>
  <c r="J281"/>
  <c r="J279"/>
  <c r="J275"/>
  <c r="BK271"/>
  <c r="BK266"/>
  <c r="BK262"/>
  <c r="J257"/>
  <c r="BK253"/>
  <c r="J249"/>
  <c r="BK245"/>
  <c r="BK241"/>
  <c r="BK237"/>
  <c r="BK233"/>
  <c r="J227"/>
  <c r="BK223"/>
  <c r="J219"/>
  <c r="BK215"/>
  <c r="BK213"/>
  <c r="J209"/>
  <c r="BK205"/>
  <c r="J200"/>
  <c r="BK196"/>
  <c r="J190"/>
  <c r="BK186"/>
  <c r="J182"/>
  <c r="J178"/>
  <c r="BK174"/>
  <c r="BK172"/>
  <c r="J170"/>
  <c r="BK166"/>
  <c r="J162"/>
  <c r="J158"/>
  <c r="BK154"/>
  <c r="J150"/>
  <c r="J148"/>
  <c r="J144"/>
  <c r="J141"/>
  <c r="BK139"/>
  <c r="BK135"/>
  <c r="J129"/>
  <c i="4" r="J197"/>
  <c r="BK195"/>
  <c r="J190"/>
  <c r="BK186"/>
  <c r="BK178"/>
  <c r="J172"/>
  <c r="BK168"/>
  <c r="J163"/>
  <c r="BK159"/>
  <c r="BK155"/>
  <c r="J150"/>
  <c r="J146"/>
  <c r="J144"/>
  <c r="J140"/>
  <c r="J136"/>
  <c r="BK131"/>
  <c r="J127"/>
  <c r="BK123"/>
  <c r="BK197"/>
  <c r="J192"/>
  <c r="BK188"/>
  <c r="J184"/>
  <c r="J180"/>
  <c r="J176"/>
  <c r="BK172"/>
  <c r="J168"/>
  <c r="BK163"/>
  <c r="J159"/>
  <c r="J155"/>
  <c r="J148"/>
  <c r="J142"/>
  <c r="BK138"/>
  <c r="BK134"/>
  <c r="BK129"/>
  <c r="J123"/>
  <c i="5" r="J223"/>
  <c r="BK221"/>
  <c r="BK217"/>
  <c r="BK213"/>
  <c r="J209"/>
  <c r="J205"/>
  <c r="BK201"/>
  <c r="J197"/>
  <c r="BK193"/>
  <c r="J191"/>
  <c r="J187"/>
  <c r="J183"/>
  <c r="J179"/>
  <c r="BK175"/>
  <c r="J173"/>
  <c r="J169"/>
  <c r="BK165"/>
  <c r="J161"/>
  <c r="BK157"/>
  <c r="BK153"/>
  <c r="J149"/>
  <c r="J145"/>
  <c r="BK141"/>
  <c r="J137"/>
  <c r="BK133"/>
  <c r="J129"/>
  <c r="BK125"/>
  <c r="BK121"/>
  <c r="BK223"/>
  <c r="J221"/>
  <c r="BK219"/>
  <c r="J217"/>
  <c r="J215"/>
  <c r="BK211"/>
  <c r="BK209"/>
  <c r="BK205"/>
  <c r="J201"/>
  <c r="BK197"/>
  <c r="BK191"/>
  <c r="BK187"/>
  <c r="BK183"/>
  <c r="BK179"/>
  <c r="BK173"/>
  <c r="BK169"/>
  <c r="J165"/>
  <c r="BK161"/>
  <c r="J157"/>
  <c r="J153"/>
  <c r="J151"/>
  <c r="BK147"/>
  <c r="J143"/>
  <c r="BK139"/>
  <c r="J135"/>
  <c r="BK129"/>
  <c r="J125"/>
  <c r="J121"/>
  <c i="2" r="J1099"/>
  <c r="BK1084"/>
  <c r="BK1079"/>
  <c r="J1072"/>
  <c r="BK1060"/>
  <c r="J1054"/>
  <c r="J1048"/>
  <c r="J1044"/>
  <c r="BK1032"/>
  <c r="BK1016"/>
  <c r="BK1011"/>
  <c r="BK1005"/>
  <c r="J1001"/>
  <c r="J994"/>
  <c r="BK987"/>
  <c r="BK982"/>
  <c r="BK973"/>
  <c r="BK967"/>
  <c r="BK961"/>
  <c r="J955"/>
  <c r="J949"/>
  <c r="J947"/>
  <c r="BK944"/>
  <c r="J939"/>
  <c r="BK935"/>
  <c r="BK933"/>
  <c r="J930"/>
  <c r="BK926"/>
  <c r="J922"/>
  <c r="J918"/>
  <c r="J916"/>
  <c r="BK912"/>
  <c r="BK910"/>
  <c r="BK907"/>
  <c r="J904"/>
  <c r="J901"/>
  <c r="BK899"/>
  <c r="BK895"/>
  <c r="J889"/>
  <c r="BK887"/>
  <c r="J885"/>
  <c r="J877"/>
  <c r="J875"/>
  <c r="BK871"/>
  <c r="J867"/>
  <c r="BK854"/>
  <c r="BK847"/>
  <c r="BK843"/>
  <c r="J839"/>
  <c r="BK833"/>
  <c r="BK828"/>
  <c r="J823"/>
  <c r="J817"/>
  <c r="J814"/>
  <c r="J808"/>
  <c r="BK803"/>
  <c r="J794"/>
  <c r="J786"/>
  <c r="J782"/>
  <c r="J776"/>
  <c r="BK770"/>
  <c r="J764"/>
  <c r="J758"/>
  <c r="J755"/>
  <c r="BK750"/>
  <c r="BK746"/>
  <c r="J744"/>
  <c r="J742"/>
  <c r="J738"/>
  <c r="BK732"/>
  <c r="J729"/>
  <c r="BK723"/>
  <c r="BK718"/>
  <c r="J712"/>
  <c r="BK706"/>
  <c r="BK693"/>
  <c r="BK687"/>
  <c r="BK681"/>
  <c r="BK674"/>
  <c r="J668"/>
  <c r="BK662"/>
  <c r="BK656"/>
  <c r="J650"/>
  <c r="BK644"/>
  <c r="J636"/>
  <c r="BK630"/>
  <c r="J624"/>
  <c r="BK620"/>
  <c r="BK613"/>
  <c r="BK607"/>
  <c r="J598"/>
  <c r="BK592"/>
  <c r="BK589"/>
  <c r="J584"/>
  <c r="J575"/>
  <c r="J570"/>
  <c r="J564"/>
  <c r="J561"/>
  <c r="J558"/>
  <c r="BK552"/>
  <c r="J546"/>
  <c r="BK543"/>
  <c r="BK537"/>
  <c r="BK531"/>
  <c r="BK521"/>
  <c r="BK516"/>
  <c r="BK512"/>
  <c r="BK510"/>
  <c r="J504"/>
  <c r="BK498"/>
  <c r="J492"/>
  <c r="J486"/>
  <c r="J481"/>
  <c r="J478"/>
  <c r="J475"/>
  <c r="BK470"/>
  <c r="BK467"/>
  <c r="BK464"/>
  <c r="BK458"/>
  <c r="BK452"/>
  <c r="BK446"/>
  <c r="J426"/>
  <c r="J423"/>
  <c r="J420"/>
  <c r="J414"/>
  <c r="J408"/>
  <c r="BK392"/>
  <c r="BK386"/>
  <c r="BK380"/>
  <c r="BK374"/>
  <c r="BK368"/>
  <c r="J362"/>
  <c r="BK356"/>
  <c r="J353"/>
  <c r="BK347"/>
  <c r="BK341"/>
  <c r="J335"/>
  <c r="BK329"/>
  <c r="J323"/>
  <c r="BK316"/>
  <c r="J311"/>
  <c r="BK306"/>
  <c r="BK299"/>
  <c r="J293"/>
  <c r="J287"/>
  <c r="BK281"/>
  <c r="J271"/>
  <c r="BK266"/>
  <c r="J261"/>
  <c r="J254"/>
  <c r="BK242"/>
  <c r="J236"/>
  <c r="BK228"/>
  <c r="J223"/>
  <c r="J216"/>
  <c r="BK211"/>
  <c r="J207"/>
  <c r="J199"/>
  <c r="BK193"/>
  <c r="J184"/>
  <c r="J175"/>
  <c r="BK169"/>
  <c r="J163"/>
  <c r="J151"/>
  <c r="J1109"/>
  <c r="J1106"/>
  <c r="J1103"/>
  <c r="J1096"/>
  <c r="J1082"/>
  <c r="BK1076"/>
  <c r="J1063"/>
  <c r="J1057"/>
  <c r="BK1051"/>
  <c r="BK1045"/>
  <c r="BK1041"/>
  <c r="BK1038"/>
  <c r="BK1035"/>
  <c r="BK1019"/>
  <c r="J1013"/>
  <c r="J1005"/>
  <c r="BK1001"/>
  <c r="BK994"/>
  <c r="J987"/>
  <c r="J982"/>
  <c r="J973"/>
  <c r="J967"/>
  <c r="J961"/>
  <c r="BK955"/>
  <c r="BK949"/>
  <c r="BK947"/>
  <c r="J944"/>
  <c r="BK939"/>
  <c r="J935"/>
  <c r="J933"/>
  <c r="BK930"/>
  <c r="J926"/>
  <c r="BK922"/>
  <c r="BK918"/>
  <c r="BK914"/>
  <c r="BK911"/>
  <c r="J910"/>
  <c r="J907"/>
  <c r="J906"/>
  <c r="J903"/>
  <c r="J899"/>
  <c r="J895"/>
  <c r="BK889"/>
  <c r="J887"/>
  <c r="BK885"/>
  <c r="BK882"/>
  <c r="J876"/>
  <c r="J874"/>
  <c r="J871"/>
  <c r="BK867"/>
  <c r="J854"/>
  <c r="J847"/>
  <c r="J845"/>
  <c r="BK839"/>
  <c r="J833"/>
  <c r="J828"/>
  <c r="BK825"/>
  <c r="BK823"/>
  <c r="BK820"/>
  <c r="BK814"/>
  <c r="J805"/>
  <c r="J800"/>
  <c r="J797"/>
  <c r="J791"/>
  <c r="BK786"/>
  <c r="BK782"/>
  <c r="BK776"/>
  <c r="J770"/>
  <c r="BK764"/>
  <c r="BK758"/>
  <c r="J750"/>
  <c r="J747"/>
  <c r="BK745"/>
  <c r="J740"/>
  <c r="BK735"/>
  <c r="BK729"/>
  <c r="J723"/>
  <c r="J718"/>
  <c r="BK715"/>
  <c r="J706"/>
  <c r="J693"/>
  <c r="J687"/>
  <c r="J684"/>
  <c r="BK678"/>
  <c r="J671"/>
  <c r="BK668"/>
  <c r="BK659"/>
  <c r="BK653"/>
  <c r="J647"/>
  <c r="J640"/>
  <c r="J633"/>
  <c r="BK627"/>
  <c r="J622"/>
  <c r="J616"/>
  <c r="J610"/>
  <c r="J604"/>
  <c r="BK598"/>
  <c r="J592"/>
  <c r="BK586"/>
  <c r="BK581"/>
  <c r="BK575"/>
  <c r="BK570"/>
  <c r="BK564"/>
  <c r="BK558"/>
  <c r="J552"/>
  <c r="BK546"/>
  <c r="J540"/>
  <c r="BK534"/>
  <c r="J526"/>
  <c r="J521"/>
  <c r="J516"/>
  <c r="J512"/>
  <c r="J510"/>
  <c r="J509"/>
  <c r="J508"/>
  <c r="BK504"/>
  <c r="J498"/>
  <c r="BK492"/>
  <c r="BK486"/>
  <c r="BK481"/>
  <c r="BK478"/>
  <c r="BK475"/>
  <c r="J464"/>
  <c r="BK461"/>
  <c r="BK455"/>
  <c r="J446"/>
  <c r="BK426"/>
  <c r="BK414"/>
  <c r="BK408"/>
  <c r="J392"/>
  <c r="J386"/>
  <c r="J380"/>
  <c r="J371"/>
  <c r="BK365"/>
  <c r="BK359"/>
  <c r="J350"/>
  <c r="BK344"/>
  <c r="J338"/>
  <c r="BK332"/>
  <c r="BK326"/>
  <c r="J319"/>
  <c r="BK314"/>
  <c r="J309"/>
  <c r="J302"/>
  <c r="BK296"/>
  <c r="BK290"/>
  <c r="J284"/>
  <c r="J276"/>
  <c r="BK268"/>
  <c r="J266"/>
  <c r="BK261"/>
  <c r="BK254"/>
  <c r="J242"/>
  <c r="BK236"/>
  <c r="J228"/>
  <c r="BK223"/>
  <c r="J220"/>
  <c r="J211"/>
  <c r="BK207"/>
  <c r="BK199"/>
  <c r="J193"/>
  <c r="BK184"/>
  <c r="BK179"/>
  <c r="BK172"/>
  <c r="J166"/>
  <c r="J157"/>
  <c r="BK151"/>
  <c i="3" r="J339"/>
  <c r="J336"/>
  <c r="BK334"/>
  <c r="BK332"/>
  <c r="J330"/>
  <c r="J327"/>
  <c r="J325"/>
  <c r="BK323"/>
  <c r="J319"/>
  <c r="BK315"/>
  <c r="BK311"/>
  <c r="BK307"/>
  <c r="BK303"/>
  <c r="BK299"/>
  <c r="BK295"/>
  <c r="J291"/>
  <c r="J287"/>
  <c r="J283"/>
  <c r="BK275"/>
  <c r="J271"/>
  <c r="J266"/>
  <c r="J262"/>
  <c r="BK259"/>
  <c r="BK255"/>
  <c r="J247"/>
  <c r="J243"/>
  <c r="BK239"/>
  <c r="J235"/>
  <c r="J231"/>
  <c r="BK227"/>
  <c r="J223"/>
  <c r="BK219"/>
  <c r="J215"/>
  <c r="J211"/>
  <c r="J207"/>
  <c r="J202"/>
  <c r="BK198"/>
  <c r="J194"/>
  <c r="BK190"/>
  <c r="J186"/>
  <c r="BK182"/>
  <c r="BK178"/>
  <c r="BK170"/>
  <c r="J166"/>
  <c r="BK162"/>
  <c r="BK158"/>
  <c r="J154"/>
  <c r="BK150"/>
  <c r="BK141"/>
  <c r="J137"/>
  <c r="J133"/>
  <c r="BK129"/>
  <c r="BK336"/>
  <c r="J332"/>
  <c r="BK327"/>
  <c r="BK325"/>
  <c r="BK319"/>
  <c r="J315"/>
  <c r="J311"/>
  <c r="J307"/>
  <c r="J303"/>
  <c r="J299"/>
  <c r="J295"/>
  <c r="J289"/>
  <c r="BK285"/>
  <c r="BK281"/>
  <c r="BK279"/>
  <c r="BK277"/>
  <c r="BK273"/>
  <c r="J268"/>
  <c r="J264"/>
  <c r="J259"/>
  <c r="J255"/>
  <c r="BK251"/>
  <c r="BK247"/>
  <c r="BK243"/>
  <c r="J239"/>
  <c r="BK235"/>
  <c r="BK231"/>
  <c r="J229"/>
  <c r="J225"/>
  <c r="J221"/>
  <c r="BK217"/>
  <c r="BK211"/>
  <c r="BK207"/>
  <c r="BK202"/>
  <c r="J198"/>
  <c r="BK194"/>
  <c r="BK192"/>
  <c r="BK188"/>
  <c r="BK184"/>
  <c r="J180"/>
  <c r="BK176"/>
  <c r="J174"/>
  <c r="J172"/>
  <c r="BK168"/>
  <c r="BK164"/>
  <c r="BK160"/>
  <c r="BK156"/>
  <c r="BK152"/>
  <c r="BK148"/>
  <c r="BK137"/>
  <c r="BK133"/>
  <c r="BK131"/>
  <c i="4" r="J199"/>
  <c r="BK192"/>
  <c r="J188"/>
  <c r="BK184"/>
  <c r="BK182"/>
  <c r="BK180"/>
  <c r="BK176"/>
  <c r="J174"/>
  <c r="J170"/>
  <c r="J166"/>
  <c r="J161"/>
  <c r="BK157"/>
  <c r="BK152"/>
  <c r="BK148"/>
  <c r="BK144"/>
  <c r="BK142"/>
  <c r="J138"/>
  <c r="J134"/>
  <c r="J129"/>
  <c r="J125"/>
  <c r="BK199"/>
  <c r="J195"/>
  <c r="BK190"/>
  <c r="J186"/>
  <c r="J182"/>
  <c r="J178"/>
  <c r="BK174"/>
  <c r="BK170"/>
  <c r="BK166"/>
  <c r="BK161"/>
  <c r="J157"/>
  <c r="J152"/>
  <c r="BK150"/>
  <c r="BK146"/>
  <c r="BK140"/>
  <c r="BK136"/>
  <c r="J131"/>
  <c r="BK127"/>
  <c r="BK125"/>
  <c i="5" r="J219"/>
  <c r="BK215"/>
  <c r="J211"/>
  <c r="BK207"/>
  <c r="J203"/>
  <c r="J199"/>
  <c r="BK195"/>
  <c r="J193"/>
  <c r="J189"/>
  <c r="BK185"/>
  <c r="BK181"/>
  <c r="J177"/>
  <c r="J175"/>
  <c r="BK171"/>
  <c r="J167"/>
  <c r="BK163"/>
  <c r="J159"/>
  <c r="J155"/>
  <c r="BK151"/>
  <c r="J147"/>
  <c r="BK143"/>
  <c r="J139"/>
  <c r="BK135"/>
  <c r="J131"/>
  <c r="BK127"/>
  <c r="BK123"/>
  <c r="J213"/>
  <c r="J207"/>
  <c r="BK203"/>
  <c r="BK199"/>
  <c r="J195"/>
  <c r="BK189"/>
  <c r="J185"/>
  <c r="J181"/>
  <c r="BK177"/>
  <c r="J171"/>
  <c r="BK167"/>
  <c r="J163"/>
  <c r="BK159"/>
  <c r="BK155"/>
  <c r="BK149"/>
  <c r="BK145"/>
  <c r="J141"/>
  <c r="BK137"/>
  <c r="J133"/>
  <c r="BK131"/>
  <c r="J127"/>
  <c r="J123"/>
  <c i="2" l="1" r="P150"/>
  <c r="T150"/>
  <c r="P178"/>
  <c r="BK202"/>
  <c r="J202"/>
  <c r="J100"/>
  <c r="T202"/>
  <c r="P267"/>
  <c r="R267"/>
  <c r="BK305"/>
  <c r="J305"/>
  <c r="J102"/>
  <c r="P305"/>
  <c r="BK322"/>
  <c r="J322"/>
  <c r="J103"/>
  <c r="R322"/>
  <c r="BK482"/>
  <c r="J482"/>
  <c r="J104"/>
  <c r="R482"/>
  <c r="BK619"/>
  <c r="J619"/>
  <c r="J105"/>
  <c r="T619"/>
  <c r="BK632"/>
  <c r="J632"/>
  <c r="J108"/>
  <c r="T632"/>
  <c r="P667"/>
  <c r="T667"/>
  <c r="P695"/>
  <c r="T695"/>
  <c r="P725"/>
  <c r="T725"/>
  <c r="P734"/>
  <c r="R734"/>
  <c r="BK749"/>
  <c r="J749"/>
  <c r="J113"/>
  <c r="R749"/>
  <c r="BK763"/>
  <c r="J763"/>
  <c r="J114"/>
  <c r="R763"/>
  <c r="T763"/>
  <c r="P772"/>
  <c r="T772"/>
  <c r="P793"/>
  <c r="T793"/>
  <c r="P838"/>
  <c r="T838"/>
  <c r="P938"/>
  <c r="T938"/>
  <c r="P951"/>
  <c r="T951"/>
  <c r="P966"/>
  <c r="T966"/>
  <c r="P1018"/>
  <c r="R1018"/>
  <c r="BK1075"/>
  <c r="J1075"/>
  <c r="J123"/>
  <c r="R1075"/>
  <c r="BK1083"/>
  <c r="J1083"/>
  <c r="J124"/>
  <c r="R1083"/>
  <c i="3" r="BK128"/>
  <c r="J128"/>
  <c r="J98"/>
  <c r="R128"/>
  <c r="R127"/>
  <c r="BK147"/>
  <c r="J147"/>
  <c r="J101"/>
  <c r="T147"/>
  <c r="P204"/>
  <c r="T204"/>
  <c r="P261"/>
  <c r="BK270"/>
  <c r="J270"/>
  <c r="J104"/>
  <c r="T270"/>
  <c r="P329"/>
  <c r="T329"/>
  <c i="4" r="BK133"/>
  <c r="J133"/>
  <c r="J98"/>
  <c r="R133"/>
  <c r="BK154"/>
  <c r="J154"/>
  <c r="J99"/>
  <c r="R154"/>
  <c r="BK165"/>
  <c r="J165"/>
  <c r="J100"/>
  <c r="R165"/>
  <c r="P194"/>
  <c r="R194"/>
  <c i="5" r="BK120"/>
  <c r="BK119"/>
  <c r="J119"/>
  <c r="J97"/>
  <c r="R120"/>
  <c r="R119"/>
  <c r="R118"/>
  <c i="2" r="BK150"/>
  <c r="J150"/>
  <c r="J98"/>
  <c r="R150"/>
  <c r="BK178"/>
  <c r="J178"/>
  <c r="J99"/>
  <c r="R178"/>
  <c r="T178"/>
  <c r="P202"/>
  <c r="R202"/>
  <c r="BK267"/>
  <c r="J267"/>
  <c r="J101"/>
  <c r="T267"/>
  <c r="R305"/>
  <c r="T305"/>
  <c r="P322"/>
  <c r="T322"/>
  <c r="P482"/>
  <c r="T482"/>
  <c r="P619"/>
  <c r="R619"/>
  <c r="P632"/>
  <c r="R632"/>
  <c r="BK667"/>
  <c r="J667"/>
  <c r="J109"/>
  <c r="R667"/>
  <c r="BK695"/>
  <c r="J695"/>
  <c r="J110"/>
  <c r="R695"/>
  <c r="BK725"/>
  <c r="J725"/>
  <c r="J111"/>
  <c r="R725"/>
  <c r="BK734"/>
  <c r="J734"/>
  <c r="J112"/>
  <c r="T734"/>
  <c r="P749"/>
  <c r="T749"/>
  <c r="P763"/>
  <c r="BK772"/>
  <c r="J772"/>
  <c r="J115"/>
  <c r="R772"/>
  <c r="BK793"/>
  <c r="J793"/>
  <c r="J116"/>
  <c r="R793"/>
  <c r="BK838"/>
  <c r="J838"/>
  <c r="J117"/>
  <c r="R838"/>
  <c r="BK938"/>
  <c r="J938"/>
  <c r="J118"/>
  <c r="R938"/>
  <c r="BK951"/>
  <c r="J951"/>
  <c r="J119"/>
  <c r="R951"/>
  <c r="BK966"/>
  <c r="J966"/>
  <c r="J120"/>
  <c r="R966"/>
  <c r="BK1018"/>
  <c r="J1018"/>
  <c r="J121"/>
  <c r="T1018"/>
  <c r="P1075"/>
  <c r="T1075"/>
  <c r="P1083"/>
  <c r="T1083"/>
  <c i="3" r="P128"/>
  <c r="P127"/>
  <c r="T128"/>
  <c r="T127"/>
  <c r="P147"/>
  <c r="R147"/>
  <c r="BK204"/>
  <c r="J204"/>
  <c r="J102"/>
  <c r="R204"/>
  <c r="BK261"/>
  <c r="J261"/>
  <c r="J103"/>
  <c r="R261"/>
  <c r="T261"/>
  <c r="P270"/>
  <c r="R270"/>
  <c r="BK329"/>
  <c r="J329"/>
  <c r="J105"/>
  <c r="R329"/>
  <c i="4" r="BK122"/>
  <c r="J122"/>
  <c r="J97"/>
  <c r="P122"/>
  <c r="R122"/>
  <c r="R121"/>
  <c r="T122"/>
  <c r="P133"/>
  <c r="T133"/>
  <c r="P154"/>
  <c r="T154"/>
  <c r="P165"/>
  <c r="T165"/>
  <c r="BK194"/>
  <c r="J194"/>
  <c r="J101"/>
  <c r="T194"/>
  <c i="5" r="P120"/>
  <c r="P119"/>
  <c r="P118"/>
  <c i="1" r="AU98"/>
  <c i="5" r="T120"/>
  <c r="T119"/>
  <c r="T118"/>
  <c i="2" r="BK1059"/>
  <c r="J1059"/>
  <c r="J122"/>
  <c i="3" r="BK143"/>
  <c r="J143"/>
  <c r="J99"/>
  <c r="BK338"/>
  <c r="J338"/>
  <c r="J106"/>
  <c i="2" r="BK629"/>
  <c r="J629"/>
  <c r="J106"/>
  <c r="BK1102"/>
  <c r="J1102"/>
  <c r="J126"/>
  <c r="BK1105"/>
  <c r="J1105"/>
  <c r="J127"/>
  <c r="BK1108"/>
  <c r="J1108"/>
  <c r="J128"/>
  <c i="4" r="BK121"/>
  <c r="J121"/>
  <c r="J96"/>
  <c i="5" r="E85"/>
  <c r="J89"/>
  <c r="F91"/>
  <c r="J92"/>
  <c r="F115"/>
  <c r="BE123"/>
  <c r="BE135"/>
  <c r="BE137"/>
  <c r="BE139"/>
  <c r="BE143"/>
  <c r="BE147"/>
  <c r="BE153"/>
  <c r="BE159"/>
  <c r="BE161"/>
  <c r="BE165"/>
  <c r="BE167"/>
  <c r="BE169"/>
  <c r="BE171"/>
  <c r="BE177"/>
  <c r="BE181"/>
  <c r="BE185"/>
  <c r="BE187"/>
  <c r="BE191"/>
  <c r="BE199"/>
  <c r="BE207"/>
  <c r="BE209"/>
  <c r="BE213"/>
  <c r="BE219"/>
  <c r="BE221"/>
  <c r="BE223"/>
  <c r="J91"/>
  <c r="BE121"/>
  <c r="BE125"/>
  <c r="BE127"/>
  <c r="BE129"/>
  <c r="BE131"/>
  <c r="BE133"/>
  <c r="BE141"/>
  <c r="BE145"/>
  <c r="BE149"/>
  <c r="BE151"/>
  <c r="BE155"/>
  <c r="BE157"/>
  <c r="BE163"/>
  <c r="BE173"/>
  <c r="BE175"/>
  <c r="BE179"/>
  <c r="BE183"/>
  <c r="BE189"/>
  <c r="BE193"/>
  <c r="BE195"/>
  <c r="BE197"/>
  <c r="BE201"/>
  <c r="BE203"/>
  <c r="BE205"/>
  <c r="BE211"/>
  <c r="BE215"/>
  <c r="BE217"/>
  <c i="3" r="BK146"/>
  <c i="4" r="E85"/>
  <c r="F91"/>
  <c r="F92"/>
  <c r="BE123"/>
  <c r="BE127"/>
  <c r="BE131"/>
  <c r="BE136"/>
  <c r="BE138"/>
  <c r="BE142"/>
  <c r="BE148"/>
  <c r="BE152"/>
  <c r="BE159"/>
  <c r="BE161"/>
  <c r="BE168"/>
  <c r="BE170"/>
  <c r="BE172"/>
  <c r="BE174"/>
  <c r="BE184"/>
  <c r="BE186"/>
  <c r="BE188"/>
  <c r="BE190"/>
  <c r="BE195"/>
  <c r="J89"/>
  <c r="J91"/>
  <c r="J92"/>
  <c r="BE125"/>
  <c r="BE129"/>
  <c r="BE134"/>
  <c r="BE140"/>
  <c r="BE144"/>
  <c r="BE146"/>
  <c r="BE150"/>
  <c r="BE155"/>
  <c r="BE157"/>
  <c r="BE163"/>
  <c r="BE166"/>
  <c r="BE176"/>
  <c r="BE178"/>
  <c r="BE180"/>
  <c r="BE182"/>
  <c r="BE192"/>
  <c r="BE197"/>
  <c r="BE199"/>
  <c i="3" r="J91"/>
  <c r="F92"/>
  <c r="E116"/>
  <c r="J120"/>
  <c r="F122"/>
  <c r="J123"/>
  <c r="BE131"/>
  <c r="BE133"/>
  <c r="BE141"/>
  <c r="BE150"/>
  <c r="BE154"/>
  <c r="BE160"/>
  <c r="BE166"/>
  <c r="BE170"/>
  <c r="BE172"/>
  <c r="BE174"/>
  <c r="BE178"/>
  <c r="BE182"/>
  <c r="BE186"/>
  <c r="BE192"/>
  <c r="BE194"/>
  <c r="BE200"/>
  <c r="BE205"/>
  <c r="BE209"/>
  <c r="BE213"/>
  <c r="BE215"/>
  <c r="BE223"/>
  <c r="BE231"/>
  <c r="BE233"/>
  <c r="BE235"/>
  <c r="BE239"/>
  <c r="BE241"/>
  <c r="BE243"/>
  <c r="BE247"/>
  <c r="BE251"/>
  <c r="BE253"/>
  <c r="BE255"/>
  <c r="BE259"/>
  <c r="BE264"/>
  <c r="BE271"/>
  <c r="BE273"/>
  <c r="BE275"/>
  <c r="BE277"/>
  <c r="BE279"/>
  <c r="BE283"/>
  <c r="BE285"/>
  <c r="BE289"/>
  <c r="BE291"/>
  <c r="BE293"/>
  <c r="BE297"/>
  <c r="BE303"/>
  <c r="BE311"/>
  <c r="BE317"/>
  <c r="BE321"/>
  <c r="BE323"/>
  <c r="BE325"/>
  <c r="BE332"/>
  <c r="BE336"/>
  <c r="BE129"/>
  <c r="BE135"/>
  <c r="BE137"/>
  <c r="BE139"/>
  <c r="BE144"/>
  <c r="BE148"/>
  <c r="BE152"/>
  <c r="BE156"/>
  <c r="BE158"/>
  <c r="BE162"/>
  <c r="BE164"/>
  <c r="BE168"/>
  <c r="BE176"/>
  <c r="BE180"/>
  <c r="BE184"/>
  <c r="BE188"/>
  <c r="BE190"/>
  <c r="BE196"/>
  <c r="BE198"/>
  <c r="BE202"/>
  <c r="BE207"/>
  <c r="BE211"/>
  <c r="BE217"/>
  <c r="BE219"/>
  <c r="BE221"/>
  <c r="BE225"/>
  <c r="BE227"/>
  <c r="BE229"/>
  <c r="BE237"/>
  <c r="BE245"/>
  <c r="BE249"/>
  <c r="BE257"/>
  <c r="BE262"/>
  <c r="BE266"/>
  <c r="BE268"/>
  <c r="BE281"/>
  <c r="BE287"/>
  <c r="BE295"/>
  <c r="BE299"/>
  <c r="BE301"/>
  <c r="BE305"/>
  <c r="BE307"/>
  <c r="BE309"/>
  <c r="BE313"/>
  <c r="BE315"/>
  <c r="BE319"/>
  <c r="BE327"/>
  <c r="BE330"/>
  <c r="BE334"/>
  <c r="BE339"/>
  <c i="2" r="J89"/>
  <c r="J91"/>
  <c r="J92"/>
  <c r="BE154"/>
  <c r="BE157"/>
  <c r="BE169"/>
  <c r="BE172"/>
  <c r="BE175"/>
  <c r="BE179"/>
  <c r="BE184"/>
  <c r="BE196"/>
  <c r="BE207"/>
  <c r="BE209"/>
  <c r="BE213"/>
  <c r="BE220"/>
  <c r="BE228"/>
  <c r="BE236"/>
  <c r="BE251"/>
  <c r="BE261"/>
  <c r="BE264"/>
  <c r="BE268"/>
  <c r="BE284"/>
  <c r="BE287"/>
  <c r="BE290"/>
  <c r="BE293"/>
  <c r="BE296"/>
  <c r="BE309"/>
  <c r="BE311"/>
  <c r="BE323"/>
  <c r="BE329"/>
  <c r="BE332"/>
  <c r="BE341"/>
  <c r="BE347"/>
  <c r="BE350"/>
  <c r="BE353"/>
  <c r="BE356"/>
  <c r="BE359"/>
  <c r="BE362"/>
  <c r="BE368"/>
  <c r="BE377"/>
  <c r="BE380"/>
  <c r="BE389"/>
  <c r="BE392"/>
  <c r="BE405"/>
  <c r="BE411"/>
  <c r="BE446"/>
  <c r="BE452"/>
  <c r="BE455"/>
  <c r="BE458"/>
  <c r="BE464"/>
  <c r="BE473"/>
  <c r="BE477"/>
  <c r="BE481"/>
  <c r="BE489"/>
  <c r="BE492"/>
  <c r="BE498"/>
  <c r="BE504"/>
  <c r="BE508"/>
  <c r="BE510"/>
  <c r="BE512"/>
  <c r="BE514"/>
  <c r="BE521"/>
  <c r="BE524"/>
  <c r="BE531"/>
  <c r="BE534"/>
  <c r="BE543"/>
  <c r="BE546"/>
  <c r="BE552"/>
  <c r="BE555"/>
  <c r="BE561"/>
  <c r="BE570"/>
  <c r="BE573"/>
  <c r="BE578"/>
  <c r="BE581"/>
  <c r="BE592"/>
  <c r="BE598"/>
  <c r="BE604"/>
  <c r="BE613"/>
  <c r="BE616"/>
  <c r="BE620"/>
  <c r="BE624"/>
  <c r="BE627"/>
  <c r="BE633"/>
  <c r="BE644"/>
  <c r="BE650"/>
  <c r="BE653"/>
  <c r="BE656"/>
  <c r="BE662"/>
  <c r="BE674"/>
  <c r="BE678"/>
  <c r="BE684"/>
  <c r="BE687"/>
  <c r="BE690"/>
  <c r="BE693"/>
  <c r="BE706"/>
  <c r="BE709"/>
  <c r="BE715"/>
  <c r="BE718"/>
  <c r="BE723"/>
  <c r="BE726"/>
  <c r="BE729"/>
  <c r="BE732"/>
  <c r="BE735"/>
  <c r="BE740"/>
  <c r="BE742"/>
  <c r="BE747"/>
  <c r="BE750"/>
  <c r="BE752"/>
  <c r="BE755"/>
  <c r="BE758"/>
  <c r="BE764"/>
  <c r="BE767"/>
  <c r="BE773"/>
  <c r="BE776"/>
  <c r="BE779"/>
  <c r="BE784"/>
  <c r="BE786"/>
  <c r="BE791"/>
  <c r="BE803"/>
  <c r="BE808"/>
  <c r="BE811"/>
  <c r="BE814"/>
  <c r="BE817"/>
  <c r="BE820"/>
  <c r="BE827"/>
  <c r="BE828"/>
  <c r="BE833"/>
  <c r="BE836"/>
  <c r="BE845"/>
  <c r="BE849"/>
  <c r="BE857"/>
  <c r="BE871"/>
  <c r="BE876"/>
  <c r="BE882"/>
  <c r="BE886"/>
  <c r="BE892"/>
  <c r="BE895"/>
  <c r="BE899"/>
  <c r="BE900"/>
  <c r="BE903"/>
  <c r="BE904"/>
  <c r="BE907"/>
  <c r="BE910"/>
  <c r="BE912"/>
  <c r="BE917"/>
  <c r="BE918"/>
  <c r="BE922"/>
  <c r="BE924"/>
  <c r="BE926"/>
  <c r="BE930"/>
  <c r="BE932"/>
  <c r="BE935"/>
  <c r="BE936"/>
  <c r="BE946"/>
  <c r="BE948"/>
  <c r="BE949"/>
  <c r="BE952"/>
  <c r="BE955"/>
  <c r="BE958"/>
  <c r="BE967"/>
  <c r="BE973"/>
  <c r="BE979"/>
  <c r="BE994"/>
  <c r="BE998"/>
  <c r="BE1005"/>
  <c r="BE1016"/>
  <c r="BE1032"/>
  <c r="BE1038"/>
  <c r="BE1041"/>
  <c r="BE1045"/>
  <c r="BE1048"/>
  <c r="BE1051"/>
  <c r="BE1054"/>
  <c r="BE1057"/>
  <c r="BE1060"/>
  <c r="BE1082"/>
  <c r="BE1096"/>
  <c r="BE1099"/>
  <c r="BE1103"/>
  <c r="BE1106"/>
  <c r="BE1109"/>
  <c r="E85"/>
  <c r="F91"/>
  <c r="F92"/>
  <c r="BE151"/>
  <c r="BE163"/>
  <c r="BE166"/>
  <c r="BE190"/>
  <c r="BE193"/>
  <c r="BE199"/>
  <c r="BE203"/>
  <c r="BE211"/>
  <c r="BE216"/>
  <c r="BE223"/>
  <c r="BE226"/>
  <c r="BE231"/>
  <c r="BE239"/>
  <c r="BE242"/>
  <c r="BE254"/>
  <c r="BE258"/>
  <c r="BE266"/>
  <c r="BE271"/>
  <c r="BE276"/>
  <c r="BE281"/>
  <c r="BE299"/>
  <c r="BE302"/>
  <c r="BE306"/>
  <c r="BE314"/>
  <c r="BE316"/>
  <c r="BE319"/>
  <c r="BE326"/>
  <c r="BE335"/>
  <c r="BE338"/>
  <c r="BE344"/>
  <c r="BE365"/>
  <c r="BE371"/>
  <c r="BE374"/>
  <c r="BE383"/>
  <c r="BE386"/>
  <c r="BE408"/>
  <c r="BE414"/>
  <c r="BE417"/>
  <c r="BE420"/>
  <c r="BE423"/>
  <c r="BE426"/>
  <c r="BE429"/>
  <c r="BE449"/>
  <c r="BE461"/>
  <c r="BE467"/>
  <c r="BE470"/>
  <c r="BE475"/>
  <c r="BE478"/>
  <c r="BE479"/>
  <c r="BE483"/>
  <c r="BE486"/>
  <c r="BE495"/>
  <c r="BE501"/>
  <c r="BE507"/>
  <c r="BE509"/>
  <c r="BE511"/>
  <c r="BE516"/>
  <c r="BE518"/>
  <c r="BE526"/>
  <c r="BE537"/>
  <c r="BE540"/>
  <c r="BE549"/>
  <c r="BE558"/>
  <c r="BE564"/>
  <c r="BE567"/>
  <c r="BE575"/>
  <c r="BE584"/>
  <c r="BE586"/>
  <c r="BE589"/>
  <c r="BE595"/>
  <c r="BE600"/>
  <c r="BE607"/>
  <c r="BE610"/>
  <c r="BE622"/>
  <c r="BE630"/>
  <c r="BE636"/>
  <c r="BE640"/>
  <c r="BE647"/>
  <c r="BE659"/>
  <c r="BE665"/>
  <c r="BE668"/>
  <c r="BE671"/>
  <c r="BE681"/>
  <c r="BE696"/>
  <c r="BE712"/>
  <c r="BE721"/>
  <c r="BE738"/>
  <c r="BE744"/>
  <c r="BE745"/>
  <c r="BE746"/>
  <c r="BE761"/>
  <c r="BE770"/>
  <c r="BE782"/>
  <c r="BE788"/>
  <c r="BE794"/>
  <c r="BE797"/>
  <c r="BE800"/>
  <c r="BE805"/>
  <c r="BE823"/>
  <c r="BE825"/>
  <c r="BE831"/>
  <c r="BE839"/>
  <c r="BE841"/>
  <c r="BE843"/>
  <c r="BE847"/>
  <c r="BE854"/>
  <c r="BE867"/>
  <c r="BE869"/>
  <c r="BE873"/>
  <c r="BE874"/>
  <c r="BE875"/>
  <c r="BE877"/>
  <c r="BE885"/>
  <c r="BE887"/>
  <c r="BE888"/>
  <c r="BE889"/>
  <c r="BE897"/>
  <c r="BE901"/>
  <c r="BE906"/>
  <c r="BE909"/>
  <c r="BE911"/>
  <c r="BE914"/>
  <c r="BE916"/>
  <c r="BE920"/>
  <c r="BE928"/>
  <c r="BE933"/>
  <c r="BE934"/>
  <c r="BE939"/>
  <c r="BE942"/>
  <c r="BE944"/>
  <c r="BE947"/>
  <c r="BE961"/>
  <c r="BE964"/>
  <c r="BE970"/>
  <c r="BE982"/>
  <c r="BE984"/>
  <c r="BE987"/>
  <c r="BE990"/>
  <c r="BE1001"/>
  <c r="BE1003"/>
  <c r="BE1008"/>
  <c r="BE1011"/>
  <c r="BE1013"/>
  <c r="BE1019"/>
  <c r="BE1035"/>
  <c r="BE1044"/>
  <c r="BE1063"/>
  <c r="BE1072"/>
  <c r="BE1076"/>
  <c r="BE1079"/>
  <c r="BE1084"/>
  <c r="F34"/>
  <c i="1" r="BA95"/>
  <c i="2" r="F36"/>
  <c i="1" r="BC95"/>
  <c i="3" r="F35"/>
  <c i="1" r="BB96"/>
  <c i="3" r="F36"/>
  <c i="1" r="BC96"/>
  <c i="3" r="F34"/>
  <c i="1" r="BA96"/>
  <c i="3" r="F37"/>
  <c i="1" r="BD96"/>
  <c i="4" r="F36"/>
  <c i="1" r="BC97"/>
  <c i="5" r="F35"/>
  <c i="1" r="BB98"/>
  <c i="5" r="F37"/>
  <c i="1" r="BD98"/>
  <c i="2" r="J34"/>
  <c i="1" r="AW95"/>
  <c i="2" r="F35"/>
  <c i="1" r="BB95"/>
  <c i="2" r="F37"/>
  <c i="1" r="BD95"/>
  <c i="3" r="J34"/>
  <c i="1" r="AW96"/>
  <c i="4" r="J34"/>
  <c i="1" r="AW97"/>
  <c i="4" r="F35"/>
  <c i="1" r="BB97"/>
  <c i="4" r="F34"/>
  <c i="1" r="BA97"/>
  <c i="4" r="F37"/>
  <c i="1" r="BD97"/>
  <c i="5" r="J34"/>
  <c i="1" r="AW98"/>
  <c i="5" r="F34"/>
  <c i="1" r="BA98"/>
  <c i="5" r="F36"/>
  <c i="1" r="BC98"/>
  <c i="4" l="1" r="T121"/>
  <c r="P121"/>
  <c i="1" r="AU97"/>
  <c i="3" r="P146"/>
  <c i="2" r="R631"/>
  <c i="3" r="T146"/>
  <c r="T126"/>
  <c i="2" r="T149"/>
  <c i="3" r="R146"/>
  <c r="R126"/>
  <c r="P126"/>
  <c i="1" r="AU96"/>
  <c i="2" r="P631"/>
  <c r="R149"/>
  <c r="R148"/>
  <c r="T631"/>
  <c r="P149"/>
  <c r="P148"/>
  <c i="1" r="AU95"/>
  <c i="2" r="BK149"/>
  <c r="J149"/>
  <c r="J97"/>
  <c r="BK631"/>
  <c r="J631"/>
  <c r="J107"/>
  <c r="BK1101"/>
  <c r="J1101"/>
  <c r="J125"/>
  <c i="3" r="BK127"/>
  <c r="J127"/>
  <c r="J97"/>
  <c i="5" r="J120"/>
  <c r="J98"/>
  <c r="BK118"/>
  <c r="J118"/>
  <c r="J96"/>
  <c i="3" r="J146"/>
  <c r="J100"/>
  <c i="2" r="J33"/>
  <c i="1" r="AV95"/>
  <c r="AT95"/>
  <c i="3" r="F33"/>
  <c i="1" r="AZ96"/>
  <c i="4" r="F33"/>
  <c i="1" r="AZ97"/>
  <c i="4" r="J30"/>
  <c i="1" r="AG97"/>
  <c r="BB94"/>
  <c r="W31"/>
  <c r="BD94"/>
  <c r="W33"/>
  <c i="5" r="F33"/>
  <c i="1" r="AZ98"/>
  <c r="BA94"/>
  <c r="W30"/>
  <c i="2" r="F33"/>
  <c i="1" r="AZ95"/>
  <c i="3" r="J33"/>
  <c i="1" r="AV96"/>
  <c r="AT96"/>
  <c i="4" r="J33"/>
  <c i="1" r="AV97"/>
  <c r="AT97"/>
  <c i="5" r="J33"/>
  <c i="1" r="AV98"/>
  <c r="AT98"/>
  <c r="BC94"/>
  <c r="AY94"/>
  <c i="2" l="1" r="T148"/>
  <c i="3" r="BK126"/>
  <c r="J126"/>
  <c r="J96"/>
  <c i="2" r="BK148"/>
  <c r="J148"/>
  <c r="J96"/>
  <c i="1" r="AN97"/>
  <c i="4" r="J39"/>
  <c i="1" r="AU94"/>
  <c r="AW94"/>
  <c r="AK30"/>
  <c r="AX94"/>
  <c i="5" r="J30"/>
  <c i="1" r="AG98"/>
  <c r="AZ94"/>
  <c r="AV94"/>
  <c r="AK29"/>
  <c r="W32"/>
  <c i="5" l="1" r="J39"/>
  <c i="1" r="AN98"/>
  <c i="2" r="J30"/>
  <c i="1" r="AG95"/>
  <c i="3" r="J30"/>
  <c i="1" r="AG96"/>
  <c r="AN96"/>
  <c r="AT94"/>
  <c r="W29"/>
  <c i="2" l="1" r="J39"/>
  <c i="3" r="J39"/>
  <c i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<sst xmlns="http://schemas.openxmlformats.org/spreadsheetml/2006/main">
  <si>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</si>
  <si>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</si>
  <si>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</si>
  <si>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</si>
  <si>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</si>
  <si>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{83ae6ab4-5ba6-4cbc-88ef-761e74f634f2}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</si>
  <si>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</si>
  <si>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</si>
  <si>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</si>
  <si>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</si>
  <si>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</si>
  <si>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</si>
  <si>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</si>
  <si>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</si>
  <si>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slunecnice_CU22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</si>
  <si>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</si>
  <si>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</si>
  <si>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změna užívání části objektu</t>
  </si>
  <si>
    <t>0,1</t>
  </si>
  <si>
    <t>KSO:</t>
  </si>
  <si>
    <t>CC-CZ:</t>
  </si>
  <si>
    <t>1</t>
  </si>
  <si>
    <t>Místo:</t>
  </si>
  <si>
    <t>Hradec Králové, Markovická 621 - MŠ SLunečnice</t>
  </si>
  <si>
    <t>Datum:</t>
  </si>
  <si>
    <t>30. 12. 2016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</si>
  <si>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</si>
  <si>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</si>
  <si>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</si>
  <si>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</si>
  <si>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</si>
  <si>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</si>
  <si>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</si>
  <si>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</si>
  <si>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</si>
  <si>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</si>
  <si>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</si>
  <si>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</si>
  <si>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</si>
  <si>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</si>
  <si>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</si>
  <si>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</si>
  <si>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</si>
  <si>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</si>
  <si>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</si>
  <si>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</si>
  <si>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</si>
  <si>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</si>
  <si>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</si>
  <si>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</si>
  <si>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</si>
  <si>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</si>
  <si>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</si>
  <si>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</si>
  <si>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</si>
  <si>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</si>
  <si>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</si>
  <si>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</si>
  <si>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</si>
  <si>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</si>
  <si>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</si>
  <si>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</si>
  <si>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</si>
  <si>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</si>
  <si>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</si>
  <si>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</si>
  <si>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</si>
  <si>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</si>
  <si>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</si>
  <si>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</si>
  <si>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</si>
  <si>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</si>
  <si>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</si>
  <si>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</si>
  <si>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</si>
  <si>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</si>
  <si>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</si>
  <si>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</si>
  <si>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</si>
  <si>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</si>
  <si>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</si>
  <si>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</t>
  </si>
  <si>
    <t>Soupis předpokládaných stavebních prací</t>
  </si>
  <si>
    <t>STA</t>
  </si>
  <si>
    <t>{b555f656-5384-4bdc-94fa-a616129b9110}</t>
  </si>
  <si>
    <t>2</t>
  </si>
  <si>
    <t>zt</t>
  </si>
  <si>
    <t>Zdravotní technika</t>
  </si>
  <si>
    <t>{351d5b95-ce1b-400e-b445-055d53278b6a}</t>
  </si>
  <si>
    <t>ut</t>
  </si>
  <si>
    <t>Ústřední vytápění</t>
  </si>
  <si>
    <t>{bd0a5e6d-d20c-49df-a525-377c55d1e2b0}</t>
  </si>
  <si>
    <t>el</t>
  </si>
  <si>
    <t>Elektroinstalace</t>
  </si>
  <si>
    <t>{e8b344cc-fee3-46b3-b252-577a99dd125e}</t>
  </si>
  <si>
    <t>a1</t>
  </si>
  <si>
    <t>0,013</t>
  </si>
  <si>
    <t>a10</t>
  </si>
  <si>
    <t>11,65</t>
  </si>
  <si>
    <t>KRYCÍ LIST SOUPISU PRACÍ</t>
  </si>
  <si>
    <t>a11</t>
  </si>
  <si>
    <t>41,07</t>
  </si>
  <si>
    <t>a12</t>
  </si>
  <si>
    <t>39,2</t>
  </si>
  <si>
    <t>a14</t>
  </si>
  <si>
    <t>17,823</t>
  </si>
  <si>
    <t>a15</t>
  </si>
  <si>
    <t>28,882</t>
  </si>
  <si>
    <t>Objekt:</t>
  </si>
  <si>
    <t>a16</t>
  </si>
  <si>
    <t>56,263</t>
  </si>
  <si>
    <t>stav - Soupis předpokládaných stavebních prací</t>
  </si>
  <si>
    <t>a17</t>
  </si>
  <si>
    <t>4,096</t>
  </si>
  <si>
    <t>a18</t>
  </si>
  <si>
    <t>2,609</t>
  </si>
  <si>
    <t>a19</t>
  </si>
  <si>
    <t>1,72</t>
  </si>
  <si>
    <t>a2</t>
  </si>
  <si>
    <t>27,608</t>
  </si>
  <si>
    <t>a20</t>
  </si>
  <si>
    <t>4,669</t>
  </si>
  <si>
    <t>a21</t>
  </si>
  <si>
    <t>1,467</t>
  </si>
  <si>
    <t>a22</t>
  </si>
  <si>
    <t>17,295</t>
  </si>
  <si>
    <t>a23</t>
  </si>
  <si>
    <t>0,333</t>
  </si>
  <si>
    <t>a24</t>
  </si>
  <si>
    <t>1,122</t>
  </si>
  <si>
    <t>a25</t>
  </si>
  <si>
    <t>12,887</t>
  </si>
  <si>
    <t>a26</t>
  </si>
  <si>
    <t>0,319</t>
  </si>
  <si>
    <t>a27</t>
  </si>
  <si>
    <t>2,941</t>
  </si>
  <si>
    <t>a28</t>
  </si>
  <si>
    <t>0,895</t>
  </si>
  <si>
    <t>a29</t>
  </si>
  <si>
    <t>43,2</t>
  </si>
  <si>
    <t>a3</t>
  </si>
  <si>
    <t>65,81</t>
  </si>
  <si>
    <t>a30</t>
  </si>
  <si>
    <t>a31</t>
  </si>
  <si>
    <t>6,85</t>
  </si>
  <si>
    <t>a32</t>
  </si>
  <si>
    <t>70,988</t>
  </si>
  <si>
    <t>a33</t>
  </si>
  <si>
    <t>2,68</t>
  </si>
  <si>
    <t>a34</t>
  </si>
  <si>
    <t>0,417</t>
  </si>
  <si>
    <t>a35</t>
  </si>
  <si>
    <t>2,426</t>
  </si>
  <si>
    <t>a36</t>
  </si>
  <si>
    <t>7,354</t>
  </si>
  <si>
    <t>a37</t>
  </si>
  <si>
    <t>17,986</t>
  </si>
  <si>
    <t>a38</t>
  </si>
  <si>
    <t>19,243</t>
  </si>
  <si>
    <t>a39</t>
  </si>
  <si>
    <t>16,702</t>
  </si>
  <si>
    <t>a4</t>
  </si>
  <si>
    <t>84,085</t>
  </si>
  <si>
    <t>a40</t>
  </si>
  <si>
    <t>5,944</t>
  </si>
  <si>
    <t>a41</t>
  </si>
  <si>
    <t>135,37</t>
  </si>
  <si>
    <t>a42</t>
  </si>
  <si>
    <t>84,4</t>
  </si>
  <si>
    <t>a43</t>
  </si>
  <si>
    <t>37,48</t>
  </si>
  <si>
    <t>a44</t>
  </si>
  <si>
    <t>23,36</t>
  </si>
  <si>
    <t>a45</t>
  </si>
  <si>
    <t>16,22</t>
  </si>
  <si>
    <t>a46</t>
  </si>
  <si>
    <t>246,622</t>
  </si>
  <si>
    <t>a47</t>
  </si>
  <si>
    <t>298,789</t>
  </si>
  <si>
    <t>a48</t>
  </si>
  <si>
    <t>9,936</t>
  </si>
  <si>
    <t>a49</t>
  </si>
  <si>
    <t>84,543</t>
  </si>
  <si>
    <t>a5</t>
  </si>
  <si>
    <t>75,49</t>
  </si>
  <si>
    <t>a50</t>
  </si>
  <si>
    <t>32,5</t>
  </si>
  <si>
    <t>a52</t>
  </si>
  <si>
    <t>3,72</t>
  </si>
  <si>
    <t>a53</t>
  </si>
  <si>
    <t>2,105</t>
  </si>
  <si>
    <t>a54</t>
  </si>
  <si>
    <t>1,677</t>
  </si>
  <si>
    <t>a55</t>
  </si>
  <si>
    <t>1,806</t>
  </si>
  <si>
    <t>a6</t>
  </si>
  <si>
    <t>91,244</t>
  </si>
  <si>
    <t>a60</t>
  </si>
  <si>
    <t>2,798</t>
  </si>
  <si>
    <t>a65</t>
  </si>
  <si>
    <t>93,441</t>
  </si>
  <si>
    <t>a66</t>
  </si>
  <si>
    <t>18,024</t>
  </si>
  <si>
    <t>a7</t>
  </si>
  <si>
    <t>11,4</t>
  </si>
  <si>
    <t>a8</t>
  </si>
  <si>
    <t>68,25</t>
  </si>
  <si>
    <t>b10</t>
  </si>
  <si>
    <t>18,337</t>
  </si>
  <si>
    <t>b6</t>
  </si>
  <si>
    <t>b7</t>
  </si>
  <si>
    <t>50,775</t>
  </si>
  <si>
    <t>p1</t>
  </si>
  <si>
    <t>p2</t>
  </si>
  <si>
    <t>26,85</t>
  </si>
  <si>
    <t>p3</t>
  </si>
  <si>
    <t>4,6</t>
  </si>
  <si>
    <t>p4</t>
  </si>
  <si>
    <t>8,5</t>
  </si>
  <si>
    <t>p5</t>
  </si>
  <si>
    <t>4,2</t>
  </si>
  <si>
    <t>p6</t>
  </si>
  <si>
    <t>35,35</t>
  </si>
  <si>
    <t>p7</t>
  </si>
  <si>
    <t>2,9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</si>
  <si>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</si>
  <si>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</si>
  <si>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</si>
  <si>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</si>
  <si>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</si>
  <si>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</si>
  <si>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</si>
  <si>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</si>
  <si>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</si>
  <si>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</si>
  <si>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</si>
  <si>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</si>
  <si>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</si>
  <si>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</si>
  <si>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</si>
  <si>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</si>
  <si>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</si>
  <si>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</si>
  <si>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</si>
  <si>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</si>
  <si>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</si>
  <si>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</si>
  <si>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</si>
  <si>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</si>
  <si>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</si>
  <si>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</si>
  <si>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</si>
  <si>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</si>
  <si>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</si>
  <si>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</si>
  <si>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</si>
  <si>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</si>
  <si>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</si>
  <si>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</si>
  <si>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</si>
  <si>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</si>
  <si>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</si>
  <si>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</si>
  <si>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</si>
  <si>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</si>
  <si>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</si>
  <si>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</si>
  <si>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</si>
  <si>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</si>
  <si>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</si>
  <si>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</si>
  <si>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</si>
  <si>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</si>
  <si>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</si>
  <si>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</si>
  <si>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</si>
  <si>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</si>
  <si>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</si>
  <si>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</si>
  <si>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</si>
  <si>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</si>
  <si>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</si>
  <si>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</si>
  <si>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2022 01</t>
  </si>
  <si>
    <t>4</t>
  </si>
  <si>
    <t>1516947209</t>
  </si>
  <si>
    <t>PP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</si>
  <si>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</si>
  <si>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VV</t>
  </si>
  <si>
    <t>1,15*3+10,8*1,2+5,6*1,97+1,6*0,8+0,4*0,4</t>
  </si>
  <si>
    <t>113107111</t>
  </si>
  <si>
    <t>Odstranění podkladu pl do 50 m2 z kameniva těženého tl 100 mm</t>
  </si>
  <si>
    <t>-950270694</t>
  </si>
  <si>
    <t>Odstranění podkladů nebo krytů s přemístěním hmot na skládku na vzdálenost do 3 m nebo s naložením na dopravní prostředek v ploše jednotlivě do 50 m2 z kameniva těženého, o tl. vrstvy do 100 mm</t>
  </si>
  <si>
    <t>3</t>
  </si>
  <si>
    <t>132212131</t>
  </si>
  <si>
    <t>Hloubení nezapažených rýh šířky do 800 mm v soudržných horninách třídy těžitelnosti I skupiny 3 ručně</t>
  </si>
  <si>
    <t>m3</t>
  </si>
  <si>
    <t>1754292342</t>
  </si>
  <si>
    <t>Hloubení nezapažených rýh šířky do 800 mm ručně s urovnáním dna do předepsaného profilu a spádu v hornině třídy těžitelnosti I skupiny 3 soudržných</t>
  </si>
  <si>
    <t>1,8*0,5*1,25+2,74*0,5*1,25+0,75*0,4*0,35+2,19*0,175*0,475</t>
  </si>
  <si>
    <t>1,85*0,75*0,7</t>
  </si>
  <si>
    <t>Součet</t>
  </si>
  <si>
    <t>a31*0,5+a17</t>
  </si>
  <si>
    <t>162751117</t>
  </si>
  <si>
    <t>Vodorovné přemístění přes 9 000 do 10000 m výkopku/sypaniny z horniny třídy těžitelnosti I skupiny 1 až 3</t>
  </si>
  <si>
    <t>790617523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</si>
  <si>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</si>
  <si>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</si>
  <si>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171251201</t>
  </si>
  <si>
    <t>Uložení sypaniny na skládky nebo meziskládky</t>
  </si>
  <si>
    <t>36530635</t>
  </si>
  <si>
    <t>Uložení sypaniny na skládky nebo meziskládky bez hutnění s upravením uložené sypaniny do předepsaného tvaru</t>
  </si>
  <si>
    <t>6</t>
  </si>
  <si>
    <t>171201221</t>
  </si>
  <si>
    <t>Poplatek za uložení na skládce (skládkovné) zeminy a kamení kód odpadu 17 05 04</t>
  </si>
  <si>
    <t>t</t>
  </si>
  <si>
    <t>-2033706833</t>
  </si>
  <si>
    <t>Poplatek za uložení stavebního odpadu na skládce (skládkovné) zeminy a kamení zatříděného do Katalogu odpadů pod kódem 17 05 04</t>
  </si>
  <si>
    <t>a17*1,8</t>
  </si>
  <si>
    <t>7</t>
  </si>
  <si>
    <t>174101101</t>
  </si>
  <si>
    <t>Zásyp jam, šachet rýh nebo kolem objektů sypaninou se zhutněním</t>
  </si>
  <si>
    <t>1197023579</t>
  </si>
  <si>
    <t>Zásyp sypaninou z jakékoliv horniny s uložením výkopku ve vrstvách se zhutněním jam, šachet, rýh nebo kolem objektů v těchto vykopávkách</t>
  </si>
  <si>
    <t>a31*0,5</t>
  </si>
  <si>
    <t>8</t>
  </si>
  <si>
    <t>181951112</t>
  </si>
  <si>
    <t>Úprava pláně v hornině třídy těžitelnosti I skupiny 1 až 3 se zhutněním strojně</t>
  </si>
  <si>
    <t>-1929840721</t>
  </si>
  <si>
    <t>Úprava pláně vyrovnáním výškových rozdílů strojně v hornině třídy těžitelnosti I, skupiny 1 až 3 se zhutněním</t>
  </si>
  <si>
    <t>6*7,2+1,85*0,75+a15</t>
  </si>
  <si>
    <t>Zakládání</t>
  </si>
  <si>
    <t>9</t>
  </si>
  <si>
    <t>213311141</t>
  </si>
  <si>
    <t>Polštáře zhutněné pod základy ze štěrkopísku tříděného</t>
  </si>
  <si>
    <t>846744948</t>
  </si>
  <si>
    <t>1,8*0,5*0,3+2,74*0,5*0,3+0,75*0,4*0,1+6*7,2*0,1</t>
  </si>
  <si>
    <t>0,5*0,3*(1,8+2,74)+0,2*0,25*0,75</t>
  </si>
  <si>
    <t>10</t>
  </si>
  <si>
    <t>274313611</t>
  </si>
  <si>
    <t>Základové pásy z betonu tř. C 16/20</t>
  </si>
  <si>
    <t>-1677580724</t>
  </si>
  <si>
    <t>Základy z betonu prostého pasy betonu kamenem neprokládaného tř. C 16/20</t>
  </si>
  <si>
    <t>1,035*(1,8*0,5*0,465+2,74*0,5*0,465+0,75*0,4*0,25+2,19*0,175*0,475)</t>
  </si>
  <si>
    <t>(1,95*0,4+0,35*(0,4+0,15)+0,34*0,15)*0,75*1,035</t>
  </si>
  <si>
    <t>1,9*0,74*0,31+1,2*0,35*0,16</t>
  </si>
  <si>
    <t>11</t>
  </si>
  <si>
    <t>274351121</t>
  </si>
  <si>
    <t>Zřízení bednění základových pasů rovného</t>
  </si>
  <si>
    <t>1477859966</t>
  </si>
  <si>
    <t>Bednění základů pasů rovné zřízení</t>
  </si>
  <si>
    <t>(1,9+0,74*2)*0,31+(1,2+0,45*2)*0,16+0,75*0,25*2+1,79*0,475</t>
  </si>
  <si>
    <t>12</t>
  </si>
  <si>
    <t>274351122</t>
  </si>
  <si>
    <t>Odstranění bednění základových pasů rovného</t>
  </si>
  <si>
    <t>-1721526579</t>
  </si>
  <si>
    <t>Bednění základů pasů rovné odstranění</t>
  </si>
  <si>
    <t>13</t>
  </si>
  <si>
    <t>279113132</t>
  </si>
  <si>
    <t>Základová zeď tl do 200 mm z tvárnic ztraceného bednění včetně výplně z betonu tř. C 20/25</t>
  </si>
  <si>
    <t>1204701050</t>
  </si>
  <si>
    <t>Základové zdi z tvárnic ztraceného bednění včetně výplně z betonu bez zvláštních nároků na vliv prostředí (X0, XC) třídy C 20/25, tloušťky zdiva přes 150 do 200 mm</t>
  </si>
  <si>
    <t>(1,25+2,19)*0,5</t>
  </si>
  <si>
    <t>14</t>
  </si>
  <si>
    <t>279361821</t>
  </si>
  <si>
    <t>Výztuž základových zdí nosných betonářskou ocelí 10 505</t>
  </si>
  <si>
    <t>528537537</t>
  </si>
  <si>
    <t>Výztuž základových zdí nosných svislých nebo odkloněných od svislice, rovinných nebo oblých, deskových nebo žebrových, včetně výztuže jejich žeber z betonářské oceli 10 505 (R) nebo BSt 500</t>
  </si>
  <si>
    <t>a19*0,2*0,035</t>
  </si>
  <si>
    <t>Svislé a kompletní konstrukce</t>
  </si>
  <si>
    <t>311272031</t>
  </si>
  <si>
    <t>Zdivo z pórobetonových tvárnic hladkých přes P2 do P4 přes 450 do 600 kg/m3 na tenkovrstvou maltu tl 200 mm</t>
  </si>
  <si>
    <t>-1098850464</t>
  </si>
  <si>
    <t>Zdivo z pórobetonových tvárnic na tenké maltové lože, tl. zdiva 200 mm pevnost tvárnic přes P2 do P4, objemová hmotnost přes 450 do 600 kg/m3 hladkých</t>
  </si>
  <si>
    <t>6*2,55-2,22*0,8-0,8*2,235-0,3*1,5*4</t>
  </si>
  <si>
    <t>a48*0,2</t>
  </si>
  <si>
    <t>16</t>
  </si>
  <si>
    <t>317142420</t>
  </si>
  <si>
    <t>Překlad nenosný pórobetonový š 100 mm v do 250 mm na tenkovrstvou maltu dl do 1000 mm</t>
  </si>
  <si>
    <t>kus</t>
  </si>
  <si>
    <t>1077864090</t>
  </si>
  <si>
    <t>Překlady nenosné z pórobetonu osazené do tenkého maltového lože, výšky do 250 mm, šířky překladu 100 mm, délky překladu do 1000 mm</t>
  </si>
  <si>
    <t>17</t>
  </si>
  <si>
    <t>317142422</t>
  </si>
  <si>
    <t>Překlad nenosný pórobetonový š 100 mm v do 250 mm na tenkovrstvou maltu dl přes 1000 do 1250 mm</t>
  </si>
  <si>
    <t>1945459483</t>
  </si>
  <si>
    <t>Překlady nenosné z pórobetonu osazené do tenkého maltového lože, výšky do 250 mm, šířky překladu 100 mm, délky překladu přes 1000 do 1250 mm</t>
  </si>
  <si>
    <t>18</t>
  </si>
  <si>
    <t>317142424</t>
  </si>
  <si>
    <t>Překlad nenosný pórobetonový š 100 mm v do 250 mm na tenkovrstvou maltu dl přes 1250 do 1500 mm</t>
  </si>
  <si>
    <t>-1446076561</t>
  </si>
  <si>
    <t>Překlady nenosné z pórobetonu osazené do tenkého maltového lože, výšky do 250 mm, šířky překladu 100 mm, délky překladu přes 1250 do 1500 mm</t>
  </si>
  <si>
    <t>19</t>
  </si>
  <si>
    <t>317941121</t>
  </si>
  <si>
    <t>Osazování ocelových válcovaných nosníků na zdivu I, IE, U, UE nebo L do č 12</t>
  </si>
  <si>
    <t>-262447242</t>
  </si>
  <si>
    <t>Osazování ocelových válcovaných nosníků na zdivu I nebo IE nebo U nebo UE nebo L do č. 12 nebo výšky do 120 mm</t>
  </si>
  <si>
    <t>1,2*0,001*10,6</t>
  </si>
  <si>
    <t>20</t>
  </si>
  <si>
    <t>M</t>
  </si>
  <si>
    <t>13010816</t>
  </si>
  <si>
    <t>ocel profilová jakost S235JR (11 375) průřez U (UPN) 100</t>
  </si>
  <si>
    <t>-736865844</t>
  </si>
  <si>
    <t>P</t>
  </si>
  <si>
    <t>Poznámka k položce:_x000d_
Hmotnost: 10,60 kg/m</t>
  </si>
  <si>
    <t>a1*1,08</t>
  </si>
  <si>
    <t>319201321</t>
  </si>
  <si>
    <t>Vyrovnání nerovného povrchu zdiva tl do 30 mm maltou</t>
  </si>
  <si>
    <t>-424136535</t>
  </si>
  <si>
    <t>Vyrovnání nerovného povrchu vnitřního i vnějšího zdiva bez odsekání vadných cihel, maltou (s dodáním hmot) tl. do 30 mm</t>
  </si>
  <si>
    <t>22</t>
  </si>
  <si>
    <t>340238211</t>
  </si>
  <si>
    <t>Zazdívka otvorů v příčkách nebo stěnách pl přes 0,25 do 1 m2 cihlami plnými tl do 100 mm</t>
  </si>
  <si>
    <t>-57575726</t>
  </si>
  <si>
    <t>Zazdívka otvorů v příčkách nebo stěnách cihlami plnými pálenými plochy přes 0,25 m2 do 1 m2, tloušťky do 100 mm</t>
  </si>
  <si>
    <t>0,86*2,1</t>
  </si>
  <si>
    <t>23</t>
  </si>
  <si>
    <t>341321410</t>
  </si>
  <si>
    <t>Stěny nosné ze ŽB tř. C 25/30</t>
  </si>
  <si>
    <t>65949568</t>
  </si>
  <si>
    <t>(0,94+1,1)*2,725*0,15+1,2*1,1*0,12+0,949*0,725*0,5*0,15+1*2,04*0,5*0,15+1,5*1,2*0,15</t>
  </si>
  <si>
    <t>24</t>
  </si>
  <si>
    <t>341321510</t>
  </si>
  <si>
    <t>Stěny nosné ze ŽB tř. C 20/25</t>
  </si>
  <si>
    <t>-1721131961</t>
  </si>
  <si>
    <t>Stěny a příčky z betonu železového (bez výztuže) nosné tř. C 20/25</t>
  </si>
  <si>
    <t>3,14*0,1*0,1*2,725*7</t>
  </si>
  <si>
    <t>25</t>
  </si>
  <si>
    <t>341351111</t>
  </si>
  <si>
    <t>Zřízení oboustranného bednění nosných stěn</t>
  </si>
  <si>
    <t>-427839420</t>
  </si>
  <si>
    <t>Bednění stěn a příček nosných rovné oboustranné za každou stranu zřízení</t>
  </si>
  <si>
    <t>(0,94+0,15)*2*2,725+(1,1+0,15)*2,725+1,2*1,1*2</t>
  </si>
  <si>
    <t>0,949*0,725*0,5*2+1*2,04*0,5+1,2*1,5*2</t>
  </si>
  <si>
    <t>26</t>
  </si>
  <si>
    <t>341351112</t>
  </si>
  <si>
    <t>Odstranění oboustranného bednění nosných stěn</t>
  </si>
  <si>
    <t>1453420222</t>
  </si>
  <si>
    <t>Bednění stěn a příček nosných rovné oboustranné za každou stranu odstranění</t>
  </si>
  <si>
    <t>27</t>
  </si>
  <si>
    <t>341361821</t>
  </si>
  <si>
    <t>Výztuž stěn betonářskou ocelí 10 505</t>
  </si>
  <si>
    <t>1976067762</t>
  </si>
  <si>
    <t>Výztuž stěn a příček nosných svislých nebo šikmých, rovných nebo oblých z betonářské oceli 10 505 (R) nebo BSt 500</t>
  </si>
  <si>
    <t>a21*0,1</t>
  </si>
  <si>
    <t>28</t>
  </si>
  <si>
    <t>342272225</t>
  </si>
  <si>
    <t>Příčka z pórobetonových hladkých tvárnic na tenkovrstvou maltu tl 100 mm</t>
  </si>
  <si>
    <t>-1571352717</t>
  </si>
  <si>
    <t>Příčky z pórobetonových tvárnic hladkých na tenké maltové lože objemová hmotnost do 500 kg/m3, tloušťka příčky 100 mm</t>
  </si>
  <si>
    <t>(0,925+2,3)*2,725-0,8*1,97</t>
  </si>
  <si>
    <t>(3,7+0,6)*2,725-0,6*1,97</t>
  </si>
  <si>
    <t>(2,3*3+1,1)*2,725-0,6*1,97*2</t>
  </si>
  <si>
    <t>(6+3,6+1,3)*2,6-0,8*1,97*2</t>
  </si>
  <si>
    <t>(6+0,5+1,8)*2,6-(0,7+0,8)*1,97-1,22*0,725</t>
  </si>
  <si>
    <t>1,5*1,5+1,6*1,5-1,4*0,8+0,6*1,5</t>
  </si>
  <si>
    <t>29</t>
  </si>
  <si>
    <t>342272235</t>
  </si>
  <si>
    <t>Příčka z pórobetonových hladkých tvárnic na tenkovrstvou maltu tl 125 mm</t>
  </si>
  <si>
    <t>891933092</t>
  </si>
  <si>
    <t>Příčky z pórobetonových tvárnic hladkých na tenké maltové lože objemová hmotnost do 500 kg/m3, tloušťka příčky 125 mm</t>
  </si>
  <si>
    <t>1,5*2,3-0,9*1,97</t>
  </si>
  <si>
    <t>30</t>
  </si>
  <si>
    <t>342272245</t>
  </si>
  <si>
    <t>Příčka z pórobetonových hladkých tvárnic na tenkovrstvou maltu tl 150 mm</t>
  </si>
  <si>
    <t>-225690368</t>
  </si>
  <si>
    <t>Příčky z pórobetonových tvárnic hladkých na tenké maltové lože objemová hmotnost do 500 kg/m3, tloušťka příčky 150 mm</t>
  </si>
  <si>
    <t>"p2-500"</t>
  </si>
  <si>
    <t>(0,9+0,2)*2,725+1,1*1,5+1,5*1,5</t>
  </si>
  <si>
    <t>31</t>
  </si>
  <si>
    <t>346481121</t>
  </si>
  <si>
    <t>Zaplentování rýh, potrubí, výklenků nebo nik ve stropu rabicovým pletivem</t>
  </si>
  <si>
    <t>646869625</t>
  </si>
  <si>
    <t>Zaplentování rýh, potrubí, válcovaných nosníků, výklenků nebo nik jakéhokoliv tvaru, na maltu pod stropy rabicovým pletivem</t>
  </si>
  <si>
    <t>1,1*0,25*2+0,8*0,1</t>
  </si>
  <si>
    <t>32</t>
  </si>
  <si>
    <t>389381001</t>
  </si>
  <si>
    <t>Dobetonování prefabrikovaných konstrukcí</t>
  </si>
  <si>
    <t>-1046433514</t>
  </si>
  <si>
    <t>1,1*0,251*0,25+0,634*1,1*0,25+0,3*1,2*0,25</t>
  </si>
  <si>
    <t>33</t>
  </si>
  <si>
    <t>389941022</t>
  </si>
  <si>
    <t>Montáž kovových doplňkových konstrukcí do 10 kg pro montáž prefabrikovaných dílců</t>
  </si>
  <si>
    <t>kg</t>
  </si>
  <si>
    <t>26429954</t>
  </si>
  <si>
    <t>Montáž kovových doplňkových konstrukcí pro montáž prefabrikovaných dílců hmotnosti jednoho kusu přes 1 do 10 kg</t>
  </si>
  <si>
    <t>34</t>
  </si>
  <si>
    <t>55399011</t>
  </si>
  <si>
    <t>Kotevní prvky dobetonávek dle ST a skut</t>
  </si>
  <si>
    <t>-873933549</t>
  </si>
  <si>
    <t>Vodorovné konstrukce</t>
  </si>
  <si>
    <t>35</t>
  </si>
  <si>
    <t>411361821</t>
  </si>
  <si>
    <t>Výztuž stropů betonářskou ocelí 10 505</t>
  </si>
  <si>
    <t>1377945572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</si>
  <si>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</si>
  <si>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a23*0,08</t>
  </si>
  <si>
    <t>36</t>
  </si>
  <si>
    <t>413321414</t>
  </si>
  <si>
    <t>Nosníky ze ŽB tř. C 25/30</t>
  </si>
  <si>
    <t>699150943</t>
  </si>
  <si>
    <t>Nosníky z betonu železového (bez výztuže) včetně stěnových i jeřábových drah, volných trámů, průvlaků, rámových příčlí, ztužidel, konzol, vodorovných táhel apod., tyčových konstrukcí tř. C 25/30</t>
  </si>
  <si>
    <t xml:space="preserve">"p1"  0,25*0,25*2,4</t>
  </si>
  <si>
    <t xml:space="preserve">"p2"  0,4*0,235*1,8</t>
  </si>
  <si>
    <t>37</t>
  </si>
  <si>
    <t>413351111</t>
  </si>
  <si>
    <t>Zřízení bednění nosníků a průvlaků bez podpěrné kce výšky do 100 cm</t>
  </si>
  <si>
    <t>-677561639</t>
  </si>
  <si>
    <t>Bednění nosníků a průvlaků - bez podpěrné konstrukce výška nosníku po spodní líc stropní desky do 100 cm zřízení</t>
  </si>
  <si>
    <t xml:space="preserve">"P1"  0,25*2*2,4+1,5*0,25</t>
  </si>
  <si>
    <t xml:space="preserve">"p2"  0,235*2*1,8+1,3*0,4</t>
  </si>
  <si>
    <t>38</t>
  </si>
  <si>
    <t>413351112</t>
  </si>
  <si>
    <t>Odstranění bednění nosníků a průvlaků bez podpěrné kce výšky do 100 cm</t>
  </si>
  <si>
    <t>274714482</t>
  </si>
  <si>
    <t>Bednění nosníků a průvlaků - bez podpěrné konstrukce výška nosníku po spodní líc stropní desky do 100 cm odstranění</t>
  </si>
  <si>
    <t>39</t>
  </si>
  <si>
    <t>413352111</t>
  </si>
  <si>
    <t>Zřízení podpěrné konstrukce nosníků výšky podepření do 4 m pro nosník výšky do 100 cm</t>
  </si>
  <si>
    <t>8067158</t>
  </si>
  <si>
    <t>Podpěrná konstrukce nosníků a průvlaků výšky podepření do 4 m výšky nosníku (po spodní hranu stropní desky) do 100 cm zřízení</t>
  </si>
  <si>
    <t>1,5*0,25+1,3*0,4</t>
  </si>
  <si>
    <t>40</t>
  </si>
  <si>
    <t>413352112</t>
  </si>
  <si>
    <t>Odstranění podpěrné konstrukce nosníků výšky podepření do 4 m pro nosník výšky do 100 cm</t>
  </si>
  <si>
    <t>-496683737</t>
  </si>
  <si>
    <t>Podpěrná konstrukce nosníků a průvlaků výšky podepření do 4 m výšky nosníku (po spodní hranu stropní desky) do 100 cm odstranění</t>
  </si>
  <si>
    <t>41</t>
  </si>
  <si>
    <t>413361821</t>
  </si>
  <si>
    <t>Výztuž nosníků, volných trámů nebo průvlaků volných trámů betonářskou ocelí 10 505</t>
  </si>
  <si>
    <t>-2131145004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</si>
  <si>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</si>
  <si>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a26*0,1</t>
  </si>
  <si>
    <t>42</t>
  </si>
  <si>
    <t>430321414</t>
  </si>
  <si>
    <t>Schodišťová konstrukce a rampa ze ŽB tř. C 25/30</t>
  </si>
  <si>
    <t>-1239005035</t>
  </si>
  <si>
    <t>Schodišťové konstrukce a rampy z betonu železového (bez výztuže) stupně, schodnice, ramena, podesty s nosníky tř. C 25/30</t>
  </si>
  <si>
    <t>4,8*1,1*0,12+0,275*0,17812*0,5*1,1*16+0,175*0,3*1,1</t>
  </si>
  <si>
    <t>43</t>
  </si>
  <si>
    <t>430361821</t>
  </si>
  <si>
    <t>Výztuž schodišťové konstrukce a rampy betonářskou ocelí 10 505</t>
  </si>
  <si>
    <t>-261931315</t>
  </si>
  <si>
    <t>Výztuž schodišťových konstrukcí a ramp stupňů, schodnic, ramen, podest s nosníky z betonářské oceli 10 505 (R) nebo BSt 500</t>
  </si>
  <si>
    <t>a24*0,12</t>
  </si>
  <si>
    <t>44</t>
  </si>
  <si>
    <t>431351125</t>
  </si>
  <si>
    <t>Zřízení bednění podest schodišť a ramp křivočarých v do 4 m</t>
  </si>
  <si>
    <t>-228215897</t>
  </si>
  <si>
    <t>Bednění podest, podstupňových desek a ramp včetně podpěrné konstrukce výšky do 4 m půdorysně křivočarých zřízení</t>
  </si>
  <si>
    <t>4,8*1,1+(2,865+0,85+2,85)*1,1+0,175*1,1*2</t>
  </si>
  <si>
    <t>45</t>
  </si>
  <si>
    <t>431351126</t>
  </si>
  <si>
    <t>Odstranění bednění podest schodišť a ramp křivočarých v do 4 m</t>
  </si>
  <si>
    <t>389711966</t>
  </si>
  <si>
    <t>Bednění podest, podstupňových desek a ramp včetně podpěrné konstrukce výšky do 4 m půdorysně křivočarých odstranění</t>
  </si>
  <si>
    <t>Komunikace pozemní</t>
  </si>
  <si>
    <t>46</t>
  </si>
  <si>
    <t>564231111</t>
  </si>
  <si>
    <t>Podklad nebo podsyp ze štěrkopísku ŠP tl 100 mm</t>
  </si>
  <si>
    <t>1079259658</t>
  </si>
  <si>
    <t>Podklad nebo podsyp ze štěrkopísku ŠP s rozprostřením, vlhčením a zhutněním, po zhutnění tl. 100 mm</t>
  </si>
  <si>
    <t>47</t>
  </si>
  <si>
    <t>59612011</t>
  </si>
  <si>
    <t>Oprava stáv zámkové dlažby - dle skut (dmtž, mtž, výměna poškozených)</t>
  </si>
  <si>
    <t>-388164954</t>
  </si>
  <si>
    <t>4*1,5+1,8*2</t>
  </si>
  <si>
    <t>48</t>
  </si>
  <si>
    <t>596211110</t>
  </si>
  <si>
    <t>Kladení zámkové dlažby komunikací pro pěší tl 60 mm skupiny A pl do 50 m2</t>
  </si>
  <si>
    <t>-1433801620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</si>
  <si>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</si>
  <si>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3,2*1,5-1,8*0,6</t>
  </si>
  <si>
    <t>49</t>
  </si>
  <si>
    <t>592453050</t>
  </si>
  <si>
    <t>dlažba zámková tl.6 cm přírodní na doplnění stávající</t>
  </si>
  <si>
    <t>CS ÚRS 2016 01</t>
  </si>
  <si>
    <t>-1270108040</t>
  </si>
  <si>
    <t>a52*1,02</t>
  </si>
  <si>
    <t>50</t>
  </si>
  <si>
    <t>596811220</t>
  </si>
  <si>
    <t>Kladení betonové dlažby komunikací pro pěší do lože z kameniva vel do 0,25 m2 plochy do 50 m2</t>
  </si>
  <si>
    <t>1331260767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</si>
  <si>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</si>
  <si>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1,5*11,5+2*7,5+0,5*0,5</t>
  </si>
  <si>
    <t>51</t>
  </si>
  <si>
    <t>59245601</t>
  </si>
  <si>
    <t>dlažba desková betonová 500x500x50mm přírodní</t>
  </si>
  <si>
    <t>-20008552</t>
  </si>
  <si>
    <t>a50*1,02</t>
  </si>
  <si>
    <t>Úpravy povrchů, podlahy a osazování výplní</t>
  </si>
  <si>
    <t>52</t>
  </si>
  <si>
    <t>612142001</t>
  </si>
  <si>
    <t>Potažení vnitřních stěn sklovláknitým pletivem vtlačeným do tenkovrstvé hmoty</t>
  </si>
  <si>
    <t>1666223994</t>
  </si>
  <si>
    <t>Potažení vnitřních ploch pletivem v ploše nebo pruzích, na plném podkladu sklovláknitým vtlačením do tmelu stěn</t>
  </si>
  <si>
    <t>(a48+a49+a54+a55)*2+a27+a65</t>
  </si>
  <si>
    <t>53</t>
  </si>
  <si>
    <t>612321141</t>
  </si>
  <si>
    <t>Vápenocementová omítka štuková dvouvrstvá vnitřních stěn nanášená ručně</t>
  </si>
  <si>
    <t>-1158552832</t>
  </si>
  <si>
    <t>Omítka vápenocementová vnitřních ploch nanášená ručně dvouvrstvá, tloušťky jádrové omítky do 10 mm a tloušťky štuku do 3 mm štuková svislých konstrukcí stěn</t>
  </si>
  <si>
    <t>7,2*2,55*4-1,5*2,3-1,3*0,74+2,92*1,35+6*(2,55-1,5)*2+a22+(a48+a49+a54+a55)*2</t>
  </si>
  <si>
    <t>54</t>
  </si>
  <si>
    <t>619995001</t>
  </si>
  <si>
    <t>Začištění omítek kolem oken, dveří, podlah nebo obkladů</t>
  </si>
  <si>
    <t>m</t>
  </si>
  <si>
    <t>-537222513</t>
  </si>
  <si>
    <t>Začištění omítek (s dodáním hmot) kolem oken, dveří, podlah, obkladů apod.</t>
  </si>
  <si>
    <t>(1+2*2)*2+1,5+2,3*2</t>
  </si>
  <si>
    <t>55</t>
  </si>
  <si>
    <t>622131121</t>
  </si>
  <si>
    <t>Penetrace akrylát-silikon vnějších stěn nanášená ručně</t>
  </si>
  <si>
    <t>-2133187795</t>
  </si>
  <si>
    <t>Podkladní a spojovací vrstva vnějších omítaných ploch penetrace akrylát-silikonová nanášená ručně stěn</t>
  </si>
  <si>
    <t>a31+a41</t>
  </si>
  <si>
    <t>56</t>
  </si>
  <si>
    <t>622211001</t>
  </si>
  <si>
    <t>Montáž kontaktního zateplení vnějších stěn z polystyrénových desek tl do 40 mm</t>
  </si>
  <si>
    <t>2056290360</t>
  </si>
  <si>
    <t>Montáž kontaktního zateplení z polystyrenových desek nebo z kombinovaných desek na vnější stěny, tloušťky desek do 40 mm</t>
  </si>
  <si>
    <t>57</t>
  </si>
  <si>
    <t>28376415</t>
  </si>
  <si>
    <t>deska z polystyrénu XPS, hrana polodrážková a hladký povrch 300kPA tl 30mm</t>
  </si>
  <si>
    <t>-126723341</t>
  </si>
  <si>
    <t>a35*1,02</t>
  </si>
  <si>
    <t>58</t>
  </si>
  <si>
    <t>622211011</t>
  </si>
  <si>
    <t>Montáž kontaktního zateplení vnějších stěn z polystyrénových desek tl do 80 mm</t>
  </si>
  <si>
    <t>111469251</t>
  </si>
  <si>
    <t>Montáž kontaktního zateplení z polystyrenových desek nebo z kombinovaných desek na vnější stěny, tloušťky desek přes 40 do 80 mm</t>
  </si>
  <si>
    <t>59</t>
  </si>
  <si>
    <t>28376421</t>
  </si>
  <si>
    <t>deska z polystyrénu XPS, hrana polodrážková a hladký povrch 300kPA tl 80mm</t>
  </si>
  <si>
    <t>-55335880</t>
  </si>
  <si>
    <t>a33*1,02</t>
  </si>
  <si>
    <t>60</t>
  </si>
  <si>
    <t>622211021</t>
  </si>
  <si>
    <t>Montáž kontaktního zateplení vnějších stěn z polystyrénových desek tl do 120 mm</t>
  </si>
  <si>
    <t>1723262095</t>
  </si>
  <si>
    <t>Montáž kontaktního zateplení z polystyrenových desek nebo z kombinovaných desek na vnější stěny, tloušťky desek přes 80 do 120 mm</t>
  </si>
  <si>
    <t>a31*2</t>
  </si>
  <si>
    <t>61</t>
  </si>
  <si>
    <t>28376423</t>
  </si>
  <si>
    <t>deska z polystyrénu XPS, hrana polodrážková a hladký povrch 300kPA tl 120mm</t>
  </si>
  <si>
    <t>1839937602</t>
  </si>
  <si>
    <t>a31*2*1,02</t>
  </si>
  <si>
    <t>62</t>
  </si>
  <si>
    <t>622221001</t>
  </si>
  <si>
    <t>Montáž kontaktního zateplení vnějších stěn z minerální vlny s podélnou orientací vláken tl do 40 mm</t>
  </si>
  <si>
    <t>-1700332915</t>
  </si>
  <si>
    <t>Montáž kontaktního zateplení z desek z minerální vlny s podélnou orientací vláken na vnější stěny, tloušťky desek do 40 mm</t>
  </si>
  <si>
    <t>63</t>
  </si>
  <si>
    <t>6315151</t>
  </si>
  <si>
    <t>deska tepelně izolační minerální kontaktních fasád podélné vlákno λ=0,036 tl 30mm</t>
  </si>
  <si>
    <t>-2081930943</t>
  </si>
  <si>
    <t>a34*1,02</t>
  </si>
  <si>
    <t>64</t>
  </si>
  <si>
    <t>622228031</t>
  </si>
  <si>
    <t>Zesílení kontaktního zateplení deskami z MV s podélnou orientací celkové tloušťky izolace do 220 mm</t>
  </si>
  <si>
    <t>-995112421</t>
  </si>
  <si>
    <t>Zesílení stávajícího kontaktního zateplení mechanickým kotvením s celoplošným lepením tepelné izolace ve druhé vrstvě (zdvojením) na vnější stěny z desek z minerální vlny, celkové tloušťky izolace přes 180 do 220 mm</t>
  </si>
  <si>
    <t>a32+a37+a39+a40+a36+a39</t>
  </si>
  <si>
    <t>65</t>
  </si>
  <si>
    <t>63151526</t>
  </si>
  <si>
    <t>deska tepelně izolační minerální kontaktních fasád podélné vlákno λ=0,036 tl 80mm</t>
  </si>
  <si>
    <t>-243717619</t>
  </si>
  <si>
    <t>a37*1,02</t>
  </si>
  <si>
    <t>66</t>
  </si>
  <si>
    <t>6315156</t>
  </si>
  <si>
    <t xml:space="preserve">deska minerální izolační  tl. 90 mm</t>
  </si>
  <si>
    <t>-742723726</t>
  </si>
  <si>
    <t>Vlákno minerální a výrobky z něj (desky, skruže, pásy, rohože, vložkové pytle apod.) desky z orientovaných vláken - izolace stěn deska, s podélnou orientací vláken pro zateplovací systémy 500 x 1000 mm, la = 0,039 W/mK tl. 90 mm</t>
  </si>
  <si>
    <t>a39*1,02</t>
  </si>
  <si>
    <t>67</t>
  </si>
  <si>
    <t>63151527</t>
  </si>
  <si>
    <t>deska tepelně izolační minerální kontaktních fasád podélné vlákno λ=0,036 tl 100mm</t>
  </si>
  <si>
    <t>1038391219</t>
  </si>
  <si>
    <t>a40*1,02</t>
  </si>
  <si>
    <t>68</t>
  </si>
  <si>
    <t>63151529</t>
  </si>
  <si>
    <t>deska tepelně izolační minerální kontaktních fasád podélné vlákno λ=0,036 tl 120mm</t>
  </si>
  <si>
    <t>-736102499</t>
  </si>
  <si>
    <t>a32*1,02</t>
  </si>
  <si>
    <t>69</t>
  </si>
  <si>
    <t>63151531</t>
  </si>
  <si>
    <t>deska tepelně izolační minerální kontaktních fasád podélné vlákno λ=0,036 tl 140mm</t>
  </si>
  <si>
    <t>479265884</t>
  </si>
  <si>
    <t>a38*1,02</t>
  </si>
  <si>
    <t>70</t>
  </si>
  <si>
    <t>6315153</t>
  </si>
  <si>
    <t>deska tepelně izolační minerální kontaktních fasád podélné vlákno λ=0,036 tl 170mm</t>
  </si>
  <si>
    <t>-1946518413</t>
  </si>
  <si>
    <t>a36*1,02</t>
  </si>
  <si>
    <t>71</t>
  </si>
  <si>
    <t>622251105</t>
  </si>
  <si>
    <t>Příplatek k cenám kontaktního zateplení stěn za použití tepelněizolačních zátek z minerální vlny</t>
  </si>
  <si>
    <t>2061551401</t>
  </si>
  <si>
    <t>Montáž kontaktního zateplení Příplatek k cenám za zápustnou montáž kotev s použitím tepelněizolačních zátek na vnější stěny z minerální vlny</t>
  </si>
  <si>
    <t>a32+a36+a37+a38+a39</t>
  </si>
  <si>
    <t>72</t>
  </si>
  <si>
    <t>622252001</t>
  </si>
  <si>
    <t>Montáž zakládacích soklových lišt kontaktního zateplení</t>
  </si>
  <si>
    <t>1366052928</t>
  </si>
  <si>
    <t>Montáž lišt kontaktního zateplení zakládacích soklových připevněných hmoždinkami</t>
  </si>
  <si>
    <t>7,8*2+3+6-0,9</t>
  </si>
  <si>
    <t>73</t>
  </si>
  <si>
    <t>5905142</t>
  </si>
  <si>
    <t>profil zakládací Al tl 1,0mm pro ETICS pro izolant tl 120mm</t>
  </si>
  <si>
    <t>1778513109</t>
  </si>
  <si>
    <t>7,8*2*1,05</t>
  </si>
  <si>
    <t>74</t>
  </si>
  <si>
    <t>59051634</t>
  </si>
  <si>
    <t>profil zakládací Al tl 1,0mm pro ETICS pro izolant tl 140mm</t>
  </si>
  <si>
    <t>1622341023</t>
  </si>
  <si>
    <t>(3+6-0,9)*1,05</t>
  </si>
  <si>
    <t>75</t>
  </si>
  <si>
    <t>622252002</t>
  </si>
  <si>
    <t>Montáž ostatních lišt kontaktního zateplení</t>
  </si>
  <si>
    <t>-1937075658</t>
  </si>
  <si>
    <t>Montáž lišt kontaktního zateplení ostatních stěnových, dilatačních apod. lepených do tmelu</t>
  </si>
  <si>
    <t>"rohová"</t>
  </si>
  <si>
    <t>6,3*8+1,5*6+0,8*2+0,74*2+2,325*2+2,235*2+0,8*2*2+1,5*4+1,5+2,1</t>
  </si>
  <si>
    <t>Mezisoučet</t>
  </si>
  <si>
    <t>"začišťovací"</t>
  </si>
  <si>
    <t>(2,32+1,45*2)*2+1,42+0,8*2+1,3+0,74*2+5,84+2,315*2+2,22</t>
  </si>
  <si>
    <t>0,8*2+2,32+2,315*2</t>
  </si>
  <si>
    <t xml:space="preserve">"s okapničkou"  5,84+2,22+2,32*4+1,3+1,42+1,2+2,1</t>
  </si>
  <si>
    <t xml:space="preserve">"podparapetní"  a45</t>
  </si>
  <si>
    <t xml:space="preserve">"dilatační"  3,3*2</t>
  </si>
  <si>
    <t>76</t>
  </si>
  <si>
    <t>59051486</t>
  </si>
  <si>
    <t>profil rohový PVC 15x15mm s výztužnou tkaninou š 100mm pro ETICS</t>
  </si>
  <si>
    <t>-149607262</t>
  </si>
  <si>
    <t>a42*1,05</t>
  </si>
  <si>
    <t>77</t>
  </si>
  <si>
    <t>59051476</t>
  </si>
  <si>
    <t>profil začišťovací PVC 9mm s výztužnou tkaninou pro ostění ETICS</t>
  </si>
  <si>
    <t>1459331219</t>
  </si>
  <si>
    <t>a43*1,05</t>
  </si>
  <si>
    <t>78</t>
  </si>
  <si>
    <t>59051510</t>
  </si>
  <si>
    <t>profil začišťovací s okapnicí PVC s výztužnou tkaninou pro nadpraží ETICS</t>
  </si>
  <si>
    <t>1851106659</t>
  </si>
  <si>
    <t>a44*1,05</t>
  </si>
  <si>
    <t>79</t>
  </si>
  <si>
    <t>59051512</t>
  </si>
  <si>
    <t>profil začišťovací s okapnicí PVC s výztužnou tkaninou pro parapet ETICS</t>
  </si>
  <si>
    <t>762222533</t>
  </si>
  <si>
    <t>a45*1,05</t>
  </si>
  <si>
    <t>80</t>
  </si>
  <si>
    <t>59051502</t>
  </si>
  <si>
    <t>profil dilatační rohový PVC s výztužnou tkaninou pro ETICS</t>
  </si>
  <si>
    <t>1657967616</t>
  </si>
  <si>
    <t>3,3*2*1,05</t>
  </si>
  <si>
    <t>81</t>
  </si>
  <si>
    <t>622511112</t>
  </si>
  <si>
    <t>Tenkovrstvá akrylátová mozaiková střednězrnná omítka vnějších stěn</t>
  </si>
  <si>
    <t>1777636040</t>
  </si>
  <si>
    <t xml:space="preserve">Omítka tenkovrstvá akrylátová vnějších ploch  probarvená bez penetrace mozaiková střednězrnná stěn</t>
  </si>
  <si>
    <t>82</t>
  </si>
  <si>
    <t>622531022</t>
  </si>
  <si>
    <t>Tenkovrstvá silikonová zrnitá omítka zrnitost 2,0 mm vnějších stěn</t>
  </si>
  <si>
    <t>1120472818</t>
  </si>
  <si>
    <t xml:space="preserve">Omítka tenkovrstvá silikonová vnějších ploch  probarvená bez penetrace zatíraná (škrábaná), zrnitost 2,0 mm stěn</t>
  </si>
  <si>
    <t>a32+a33+a34+a36+a37+a38+a39</t>
  </si>
  <si>
    <t>83</t>
  </si>
  <si>
    <t>629991011</t>
  </si>
  <si>
    <t>Zakrytí výplní otvorů a svislých ploch fólií přilepenou lepící páskou</t>
  </si>
  <si>
    <t>905494545</t>
  </si>
  <si>
    <t>Zakrytí vnějších ploch před znečištěním včetně pozdějšího odkrytí výplní otvorů a svislých ploch fólií přilepenou lepící páskou</t>
  </si>
  <si>
    <t>1,05*2,315+b10+6,76</t>
  </si>
  <si>
    <t>84</t>
  </si>
  <si>
    <t>629995101</t>
  </si>
  <si>
    <t>Očištění vnějších ploch tlakovou vodou</t>
  </si>
  <si>
    <t>1058297126</t>
  </si>
  <si>
    <t>Očištění vnějších ploch tlakovou vodou omytím</t>
  </si>
  <si>
    <t xml:space="preserve">"xps120 pod terénem"  (7,14+0,64-2,35+8,04+7,14+0,76-1,8)*0,35</t>
  </si>
  <si>
    <t xml:space="preserve">"xps120 nad terénem"  a31</t>
  </si>
  <si>
    <t xml:space="preserve">"mw120"  7,8*(6,05+2,6)-1,3*0,74+(0,64+0,76)*3,2</t>
  </si>
  <si>
    <t xml:space="preserve">"xps80"  6,7*0,4</t>
  </si>
  <si>
    <t xml:space="preserve">"mw30"  (1,3+0,74*2)*0,15</t>
  </si>
  <si>
    <t xml:space="preserve">"xp330"  1,3*0,15+2,32*0,15*3+(1,42+2,92+2,22+1,35)*0,15</t>
  </si>
  <si>
    <t xml:space="preserve">"mw170"  0,515*7,14*2</t>
  </si>
  <si>
    <t xml:space="preserve">"mw80"  (0,65+0,12)*5,2*4+0,2*2,235+1,5*0,2*3+0,8*0,2+2,315*0,2</t>
  </si>
  <si>
    <t xml:space="preserve">"mw140"  2,92*1,515+1,2*1,5+5,84*2,315-0,8*2,235-1,35*0,8</t>
  </si>
  <si>
    <t>-2,22*0,8+(2,1+1,42)*1,5-1,42*0,8</t>
  </si>
  <si>
    <t xml:space="preserve">"mw90"  5,84*1,43*2</t>
  </si>
  <si>
    <t xml:space="preserve">"mw100"  1,2*1,5+(2,1+1,42)*1,5-1,42*0,8</t>
  </si>
  <si>
    <t>85</t>
  </si>
  <si>
    <t>631311125</t>
  </si>
  <si>
    <t>Mazanina tl do 120 mm z betonu prostého bez zvýšených nároků na prostředí tř. C 20/25</t>
  </si>
  <si>
    <t>-1835263554</t>
  </si>
  <si>
    <t>Mazanina z betonu prostého bez zvýšených nároků na prostředí tl. přes 80 do 120 mm tř. C 20/25</t>
  </si>
  <si>
    <t>6*7,2*0,1+3,875*0,15*0,6</t>
  </si>
  <si>
    <t>86</t>
  </si>
  <si>
    <t>631319173</t>
  </si>
  <si>
    <t>Příplatek k mazanině tl do 120 mm za stržení povrchu spodní vrstvy před vložením výztuže</t>
  </si>
  <si>
    <t>-424654908</t>
  </si>
  <si>
    <t>Příplatek k cenám mazanin za stržení povrchu spodní vrstvy mazaniny latí před vložením výztuže nebo pletiva pro tl. obou vrstev mazaniny přes 80 do 120 mm</t>
  </si>
  <si>
    <t>87</t>
  </si>
  <si>
    <t>631362021</t>
  </si>
  <si>
    <t>Výztuž mazanin svařovanými sítěmi Kari</t>
  </si>
  <si>
    <t>-1497367732</t>
  </si>
  <si>
    <t>Výztuž mazanin ze svařovaných sítí z drátů typu KARI</t>
  </si>
  <si>
    <t>6*7,2*0,001*2*1,6313*1,15</t>
  </si>
  <si>
    <t>88</t>
  </si>
  <si>
    <t>632451415</t>
  </si>
  <si>
    <t>Potěr pískocementový tl do 10 mm tř. C 20 běžný</t>
  </si>
  <si>
    <t>909621641</t>
  </si>
  <si>
    <t>Potěr pískocementový běžný tl. do 10 mm tř. C 20</t>
  </si>
  <si>
    <t xml:space="preserve">"střecha"  7,88*7,14</t>
  </si>
  <si>
    <t>89</t>
  </si>
  <si>
    <t>632451254</t>
  </si>
  <si>
    <t>Potěr cementový samonivelační litý C30 tl přes 45 do 50 mm</t>
  </si>
  <si>
    <t>-1592660754</t>
  </si>
  <si>
    <t>Potěr cementový samonivelační litý tř. C 30, tl. přes 45 do 50 mm</t>
  </si>
  <si>
    <t>p2+p3+p4</t>
  </si>
  <si>
    <t>90</t>
  </si>
  <si>
    <t>632451293</t>
  </si>
  <si>
    <t>Příplatek k cementovému samonivelačnímu litému potěru C30 ZKD 5 mm tl přes 50 mm</t>
  </si>
  <si>
    <t>858130456</t>
  </si>
  <si>
    <t>Potěr cementový samonivelační litý Příplatek k cenám za každých dalších i započatých 5 mm tloušťky přes 50 mm tř. C 30</t>
  </si>
  <si>
    <t>(p3+p4)*2</t>
  </si>
  <si>
    <t>91</t>
  </si>
  <si>
    <t>632481213</t>
  </si>
  <si>
    <t>Separační vrstva z PE fólie</t>
  </si>
  <si>
    <t>1875622143</t>
  </si>
  <si>
    <t>Separační vrstva k oddělení podlahových vrstev z polyetylénové fólie</t>
  </si>
  <si>
    <t>92</t>
  </si>
  <si>
    <t>634111113</t>
  </si>
  <si>
    <t>Obvodová dilatace pružnou těsnicí páskou v 50 mm mezi stěnou a mazaninou</t>
  </si>
  <si>
    <t>1023814754</t>
  </si>
  <si>
    <t>Obvodová dilatace mezi stěnou a mazaninou pružnou těsnicí páskou výšky 50 mm</t>
  </si>
  <si>
    <t>93</t>
  </si>
  <si>
    <t>635111311</t>
  </si>
  <si>
    <t>Násyp tl do 20 mm pod plovoucí nebo tepelně izolační vrstvy podlah z písku prosátého</t>
  </si>
  <si>
    <t>-1624845971</t>
  </si>
  <si>
    <t>Násyp ze štěrkopísku, písku nebo kameniva pod podlahy pod plovoucí nebo tepelně izolační vrstvy podlah o tl. do 20 mm (lože) z písku prosátého</t>
  </si>
  <si>
    <t>94</t>
  </si>
  <si>
    <t>642942611</t>
  </si>
  <si>
    <t>Osazování zárubní nebo rámů dveřních kovových do 2,5 m2 na montážní pěnu</t>
  </si>
  <si>
    <t>451389214</t>
  </si>
  <si>
    <t>Osazování zárubní nebo rámů kovových dveřních lisovaných nebo z úhelníků bez dveřních křídel, na montážní pěnu, o ploše otvoru do 2,5 m2</t>
  </si>
  <si>
    <t>95</t>
  </si>
  <si>
    <t>644941111</t>
  </si>
  <si>
    <t>Osazování ventilačních mřížek velikosti do 150 x 150 mm</t>
  </si>
  <si>
    <t>-1092026863</t>
  </si>
  <si>
    <t>Montáž průvětrníků nebo mřížek odvětrávacích velikosti do 150 x 200 mm</t>
  </si>
  <si>
    <t>96</t>
  </si>
  <si>
    <t>5624561</t>
  </si>
  <si>
    <t xml:space="preserve">mřížka větrací plast  150x150 B bílá se síťovinou</t>
  </si>
  <si>
    <t>-1950537851</t>
  </si>
  <si>
    <t>97</t>
  </si>
  <si>
    <t>5624564</t>
  </si>
  <si>
    <t>mřížka větrací plast pr 150 B bílá se síťovinou</t>
  </si>
  <si>
    <t>-1368811526</t>
  </si>
  <si>
    <t>98</t>
  </si>
  <si>
    <t>644941112</t>
  </si>
  <si>
    <t>Osazování ventilačních mřížek velikosti do 300 x 300 mm</t>
  </si>
  <si>
    <t>-1373971323</t>
  </si>
  <si>
    <t>Montáž průvětrníků nebo mřížek odvětrávacích velikosti přes 150 x 200 do 300 x 300 mm</t>
  </si>
  <si>
    <t>99</t>
  </si>
  <si>
    <t>553414</t>
  </si>
  <si>
    <t xml:space="preserve">Mřížka ventilační venkovní vel. 600x100mm, 3x vývod, rámeček, síťka hmyz, úprava proti odkapu  </t>
  </si>
  <si>
    <t>-1635417188</t>
  </si>
  <si>
    <t>Ostatní konstrukce a práce, bourání</t>
  </si>
  <si>
    <t>100</t>
  </si>
  <si>
    <t>916231213</t>
  </si>
  <si>
    <t>Osazení chodníkového obrubníku betonového stojatého s boční opěrou do lože z betonu prostého</t>
  </si>
  <si>
    <t>2145625931</t>
  </si>
  <si>
    <t>Osazení chodníkového obrubníku betonového se zřízením lože, s vyplněním a zatřením spár cementovou maltou stojatého s boční opěrou z betonu prostého tř. C 12/15, do lože z betonu prostého téže značky</t>
  </si>
  <si>
    <t>1,5+3,1</t>
  </si>
  <si>
    <t>101</t>
  </si>
  <si>
    <t>59217016</t>
  </si>
  <si>
    <t>obrubník betonový chodníkový 1000x80x250mm</t>
  </si>
  <si>
    <t>-1894471052</t>
  </si>
  <si>
    <t>(1,5+3)*1,02</t>
  </si>
  <si>
    <t>102</t>
  </si>
  <si>
    <t>941111131</t>
  </si>
  <si>
    <t>Montáž lešení řadového trubkového lehkého s podlahami zatížení do 200 kg/m2 š do 1,5 m v do 10 m</t>
  </si>
  <si>
    <t>121195816</t>
  </si>
  <si>
    <t>Montáž lešení řadového trubkového lehkého pracovního s podlahami s provozním zatížením tř. 3 do 200 kg/m2 šířky tř. W12 přes 1,2 do 1,5 m, výšky do 10 m</t>
  </si>
  <si>
    <t>(0,64+0,76+7,14*2+8,04+1,5*4*2)*6,35+6,6*3</t>
  </si>
  <si>
    <t>103</t>
  </si>
  <si>
    <t>941111231</t>
  </si>
  <si>
    <t>Příplatek k lešení řadovému trubkovému lehkému s podlahami š 1,5 m v 10 m za první a ZKD den použití</t>
  </si>
  <si>
    <t>-2021802775</t>
  </si>
  <si>
    <t>Montáž lešení řadového trubkového lehkého pracovního s podlahami s provozním zatížením tř. 3 do 200 kg/m2 Příplatek za první a každý další den použití lešení k ceně -1131</t>
  </si>
  <si>
    <t>a46*30*3</t>
  </si>
  <si>
    <t>104</t>
  </si>
  <si>
    <t>941111831</t>
  </si>
  <si>
    <t>Demontáž lešení řadového trubkového lehkého s podlahami zatížení do 200 kg/m2 š do 1,5 m v do 10 m</t>
  </si>
  <si>
    <t>-219281952</t>
  </si>
  <si>
    <t>Demontáž lešení řadového trubkového lehkého pracovního s podlahami s provozním zatížením tř. 3 do 200 kg/m2 šířky tř. W12 přes 1,2 do 1,5 m, výšky do 10 m</t>
  </si>
  <si>
    <t>105</t>
  </si>
  <si>
    <t>949101111</t>
  </si>
  <si>
    <t>Lešení pomocné pro objekty pozemních staveb s lešeňovou podlahou v do 1,9 m zatížení do 150 kg/m2</t>
  </si>
  <si>
    <t>-1244220645</t>
  </si>
  <si>
    <t>Lešení pomocné pracovní pro objekty pozemních staveb pro zatížení do 150 kg/m2, o výšce lešeňové podlahy do 1,9 m</t>
  </si>
  <si>
    <t>b6+a7+a8</t>
  </si>
  <si>
    <t>106</t>
  </si>
  <si>
    <t>952901111</t>
  </si>
  <si>
    <t>Vyčištění budov bytové a občanské výstavby při výšce podlaží do 4 m</t>
  </si>
  <si>
    <t>-1458507871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</si>
  <si>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</si>
  <si>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7,14*8,04*2+1+1,1+9,55</t>
  </si>
  <si>
    <t>107</t>
  </si>
  <si>
    <t>953331112</t>
  </si>
  <si>
    <t>Vložky do svislých dilatačních spár z lepenky pískované kladené volně</t>
  </si>
  <si>
    <t>-1905770216</t>
  </si>
  <si>
    <t>Vložky svislé do dilatačních spár z lepenky kladené volně, včetně dodání a osazení, v jakémkoliv zdivu, pískované</t>
  </si>
  <si>
    <t xml:space="preserve">"vstup schod"  1,8*0,21+1,2*0,16+(0,4+0,15+0,2+0,34)*0,75</t>
  </si>
  <si>
    <t>108</t>
  </si>
  <si>
    <t>95394013</t>
  </si>
  <si>
    <t>Dmtž stáv vybavení dle skut</t>
  </si>
  <si>
    <t>hr</t>
  </si>
  <si>
    <t>388612999</t>
  </si>
  <si>
    <t>109</t>
  </si>
  <si>
    <t>9539402</t>
  </si>
  <si>
    <t>D+M informační tabulky z reflexního materiálu dle PBŘ</t>
  </si>
  <si>
    <t>Kč</t>
  </si>
  <si>
    <t>724273257</t>
  </si>
  <si>
    <t>110</t>
  </si>
  <si>
    <t>9539403</t>
  </si>
  <si>
    <t>Stavební výpomoce profesím dle skut</t>
  </si>
  <si>
    <t>-221138101</t>
  </si>
  <si>
    <t>111</t>
  </si>
  <si>
    <t>9539405</t>
  </si>
  <si>
    <t>Odtrhová zkouška</t>
  </si>
  <si>
    <t>644653231</t>
  </si>
  <si>
    <t>112</t>
  </si>
  <si>
    <t>9539406</t>
  </si>
  <si>
    <t>Výtažná zkouška</t>
  </si>
  <si>
    <t>1824267687</t>
  </si>
  <si>
    <t>113</t>
  </si>
  <si>
    <t>9539407</t>
  </si>
  <si>
    <t>Autonomní čidlo požáru D+M</t>
  </si>
  <si>
    <t>-1671133621</t>
  </si>
  <si>
    <t>Autonomní čidlo požáru</t>
  </si>
  <si>
    <t>114</t>
  </si>
  <si>
    <t>953943211</t>
  </si>
  <si>
    <t>Osazování hasicího přístroje</t>
  </si>
  <si>
    <t>-1540985626</t>
  </si>
  <si>
    <t xml:space="preserve">Osazování drobných kovových předmětů  kotvených do stěny hasicího přístroje</t>
  </si>
  <si>
    <t>115</t>
  </si>
  <si>
    <t>44932114</t>
  </si>
  <si>
    <t>přístroj hasicí ruční práškový PG 6 LE HS21A</t>
  </si>
  <si>
    <t>-208851438</t>
  </si>
  <si>
    <t>přístroj hasicí ruční práškový PG 6 LE</t>
  </si>
  <si>
    <t>116</t>
  </si>
  <si>
    <t>961044111</t>
  </si>
  <si>
    <t>Bourání základů z betonu prostého - schod</t>
  </si>
  <si>
    <t>1909443921</t>
  </si>
  <si>
    <t>Bourání základů z betonu prostého</t>
  </si>
  <si>
    <t>1,75*0,3*0,2+3,35*0,4*0,3</t>
  </si>
  <si>
    <t>117</t>
  </si>
  <si>
    <t>962052211</t>
  </si>
  <si>
    <t>Bourání zdiva nadzákladového ze ŽB přes 1 m3</t>
  </si>
  <si>
    <t>-88406458</t>
  </si>
  <si>
    <t>Bourání zdiva železobetonového nadzákladového, objemu přes 1 m3</t>
  </si>
  <si>
    <t>3*1,35*0,25</t>
  </si>
  <si>
    <t>118</t>
  </si>
  <si>
    <t>962084131</t>
  </si>
  <si>
    <t>Bourání MIV tl do 100 mm</t>
  </si>
  <si>
    <t>1675171129</t>
  </si>
  <si>
    <t>0,85*0,9+1,5*1,5*2</t>
  </si>
  <si>
    <t>119</t>
  </si>
  <si>
    <t>962086111</t>
  </si>
  <si>
    <t>Bourání příček lehkých tl do 150 mm</t>
  </si>
  <si>
    <t>-675519839</t>
  </si>
  <si>
    <t>Bourání zdiva příček nebo vybourání otvorů z plynosilikátu, siporexu a ostatních nepálených zdících materiálů o objemové hmotnosti do 500 kg/m3, tl. do 150 mm</t>
  </si>
  <si>
    <t>(6+0,9+1,8+1,1)*2,55+(1,25*3+3,95)*2,55</t>
  </si>
  <si>
    <t>(6+7,2+1,67+0,2+3,8+0,65)*2,55</t>
  </si>
  <si>
    <t>120</t>
  </si>
  <si>
    <t>963012520</t>
  </si>
  <si>
    <t>Bourání stropů z ŽB desek š přes 300 mm tl přes 140 mm</t>
  </si>
  <si>
    <t>313364431</t>
  </si>
  <si>
    <t>Bourání stropů z desek nebo panelů železobetonových prefabrikovaných s dutinami z panelů, š. přes 300 mm tl. přes 140 mm</t>
  </si>
  <si>
    <t>(1,2*1,1+3,55*1,2-2,84*0,935)*0,25</t>
  </si>
  <si>
    <t>121</t>
  </si>
  <si>
    <t>963051113</t>
  </si>
  <si>
    <t>Bourání ŽB stropů deskových tl přes 80 mm</t>
  </si>
  <si>
    <t>-1061674440</t>
  </si>
  <si>
    <t>Bourání železobetonových stropů deskových, tl. přes 80 mm</t>
  </si>
  <si>
    <t>3,6*1*0,15</t>
  </si>
  <si>
    <t>122</t>
  </si>
  <si>
    <t>965042241</t>
  </si>
  <si>
    <t>Bourání podkladů pod dlažby nebo mazanin betonových nebo z litého asfaltu tl přes 100 mm pl pře 4 m2</t>
  </si>
  <si>
    <t>1210552286</t>
  </si>
  <si>
    <t>Bourání podkladů pod dlažby nebo litých celistvých podlah a mazanin betonových nebo z litého asfaltu tl. přes 100 mm, plochy přes 4 m2</t>
  </si>
  <si>
    <t>6*7,2*0,275</t>
  </si>
  <si>
    <t>123</t>
  </si>
  <si>
    <t>965043341</t>
  </si>
  <si>
    <t>Bourání podkladů pod dlažby betonových s potěrem nebo teracem tl do 100 mm pl přes 4 m2</t>
  </si>
  <si>
    <t>-688265022</t>
  </si>
  <si>
    <t>Bourání podkladů pod dlažby nebo litých celistvých podlah a mazanin betonových s potěrem nebo teracem tl. do 100 mm, plochy přes 4 m2</t>
  </si>
  <si>
    <t>(a11+a12)*0,05</t>
  </si>
  <si>
    <t>124</t>
  </si>
  <si>
    <t>965082923</t>
  </si>
  <si>
    <t>Odstranění násypů pod podlahy tl do 100 mm pl přes 2 m2</t>
  </si>
  <si>
    <t>-649567998</t>
  </si>
  <si>
    <t>Odstranění násypu pod podlahami nebo ochranného násypu na střechách tl. do 100 mm, plochy přes 2 m2</t>
  </si>
  <si>
    <t>a16*0,06</t>
  </si>
  <si>
    <t>125</t>
  </si>
  <si>
    <t>966080101</t>
  </si>
  <si>
    <t>Bourání kontaktního zateplení z polystyrenových desek tloušťky do 60 mm</t>
  </si>
  <si>
    <t>-37845735</t>
  </si>
  <si>
    <t>Bourání kontaktního zateplení včetně povrchové úpravy omítkou nebo nátěrem z polystyrénových desek, tloušťky do 60 mm</t>
  </si>
  <si>
    <t>1,3*0,74+3*1,35</t>
  </si>
  <si>
    <t>126</t>
  </si>
  <si>
    <t>968062374</t>
  </si>
  <si>
    <t>Vybourání dřevěných rámů oken zdvojených včetně křídel pl do 1 m2</t>
  </si>
  <si>
    <t>2088809097</t>
  </si>
  <si>
    <t>Vybourání dřevěných rámů oken s křídly, dveřních zárubní, vrat, stěn, ostění nebo obkladů rámů oken s křídly zdvojených, plochy do 1 m2</t>
  </si>
  <si>
    <t>0,615*0,9</t>
  </si>
  <si>
    <t>127</t>
  </si>
  <si>
    <t>968062375</t>
  </si>
  <si>
    <t>Vybourání dřevěných rámů oken zdvojených včetně křídel pl do 2 m2</t>
  </si>
  <si>
    <t>-1125654827</t>
  </si>
  <si>
    <t>Vybourání dřevěných rámů oken s křídly, dveřních zárubní, vrat, stěn, ostění nebo obkladů rámů oken s křídly zdvojených, plochy do 2 m2</t>
  </si>
  <si>
    <t>1,535*0,9</t>
  </si>
  <si>
    <t>128</t>
  </si>
  <si>
    <t>968062376</t>
  </si>
  <si>
    <t>Vybourání dřevěných rámů oken zdvojených včetně křídel pl do 4 m2</t>
  </si>
  <si>
    <t>-1560037684</t>
  </si>
  <si>
    <t>Vybourání dřevěných rámů oken s křídly, dveřních zárubní, vrat, stěn, ostění nebo obkladů rámů oken s křídly zdvojených, plochy do 4 m2</t>
  </si>
  <si>
    <t>1,5*1,5*2+3*0,9</t>
  </si>
  <si>
    <t>129</t>
  </si>
  <si>
    <t>968062747</t>
  </si>
  <si>
    <t>Vybourání stěn dřevěných plných, zasklených nebo výkladních pl přes 4 m2</t>
  </si>
  <si>
    <t>1526762609</t>
  </si>
  <si>
    <t>Vybourání dřevěných rámů oken s křídly, dveřních zárubní, vrat, stěn, ostění nebo obkladů stěn plných, zasklených nebo výkladních pevných nebo otevíratelných, plochy přes 4 m2</t>
  </si>
  <si>
    <t>3*2,4*2+3*1,5*2</t>
  </si>
  <si>
    <t>130</t>
  </si>
  <si>
    <t>968072455</t>
  </si>
  <si>
    <t>Vybourání kovových dveřních zárubní pl do 2 m2</t>
  </si>
  <si>
    <t>429086848</t>
  </si>
  <si>
    <t>Vybourání kovových rámů oken s křídly, dveřních zárubní, vrat, stěn, ostění nebo obkladů dveřních zárubní, plochy do 2 m2</t>
  </si>
  <si>
    <t>0,8*1,97+0,6*1,97*2</t>
  </si>
  <si>
    <t>131</t>
  </si>
  <si>
    <t>971033621</t>
  </si>
  <si>
    <t>Vybourání otvorů ve zdivu cihelném pl do 4 m2 na MVC nebo MV tl do 100 mm</t>
  </si>
  <si>
    <t>620400659</t>
  </si>
  <si>
    <t>Vybourání otvorů ve zdivu základovém nebo nadzákladovém z cihel, tvárnic, příčkovek z cihel pálených na maltu vápennou nebo vápenocementovou plochy do 4 m2, tl. do 100 mm</t>
  </si>
  <si>
    <t>1*2*2</t>
  </si>
  <si>
    <t>132</t>
  </si>
  <si>
    <t>971042551</t>
  </si>
  <si>
    <t>Vybourání otvorů v betonových příčkách a zdech pl do 1 m2</t>
  </si>
  <si>
    <t>307587037</t>
  </si>
  <si>
    <t>Vybourání otvorů v betonových příčkách a zdech základových nebo nadzákladových plochy do 1 m2, tl. jakékoliv</t>
  </si>
  <si>
    <t>1,3*0,74*0,25</t>
  </si>
  <si>
    <t>133</t>
  </si>
  <si>
    <t>971042651</t>
  </si>
  <si>
    <t>Vybourání otvorů v betonových příčkách a zdech pl do 4 m2</t>
  </si>
  <si>
    <t>-35715823</t>
  </si>
  <si>
    <t>Vybourání otvorů v betonových příčkách a zdech základových nebo nadzákladových plochy do 4 m2, tl. jakékoliv</t>
  </si>
  <si>
    <t>1,5*2,3*0,25</t>
  </si>
  <si>
    <t>134</t>
  </si>
  <si>
    <t>974031664</t>
  </si>
  <si>
    <t>Vysekání rýh ve zdivu cihelném pro vtahování nosníků hl do 150 mm v do 150 mm</t>
  </si>
  <si>
    <t>405586158</t>
  </si>
  <si>
    <t>Vysekání rýh ve zdivu cihelném na maltu vápennou nebo vápenocementovou pro vtahování nosníků do zdí, před vybouráním otvoru do hl. 150 mm, při v. nosníku do 150 mm</t>
  </si>
  <si>
    <t>135</t>
  </si>
  <si>
    <t>974049187</t>
  </si>
  <si>
    <t>Vysekání rýh v betonových zdech hl do 300 mm š do 300 mm</t>
  </si>
  <si>
    <t>1006552189</t>
  </si>
  <si>
    <t>Vysekání rýh v betonových zdech do hl. 300 mm a šířky do 300 mm</t>
  </si>
  <si>
    <t>2,4+1,8</t>
  </si>
  <si>
    <t>136</t>
  </si>
  <si>
    <t>975022271</t>
  </si>
  <si>
    <t>Podchycení nadzákladového zdiva tl do 450 mm dřevěnou výztuhou v do 3 m dl podchycení přes 5 m</t>
  </si>
  <si>
    <t>-1128134643</t>
  </si>
  <si>
    <t>Podchycení nadzákladového zdiva dřevěnou výztuhou v. podchycení do 3 m, při tl. zdiva do 450 mm a délce podchycení přes 5 m</t>
  </si>
  <si>
    <t>6*2</t>
  </si>
  <si>
    <t>137</t>
  </si>
  <si>
    <t>975043111</t>
  </si>
  <si>
    <t>Jednořadové podchycení stropů pro osazení nosníků v do 3,5 m pro zatížení do 750 kg/m</t>
  </si>
  <si>
    <t>1326231416</t>
  </si>
  <si>
    <t>Jednořadové podchycení stropů pro osazení nosníků dřevěnou výztuhou v. podchycení do 3,5 m, a při zatížení hmotností do 750 kg/m</t>
  </si>
  <si>
    <t>6,5+3</t>
  </si>
  <si>
    <t>138</t>
  </si>
  <si>
    <t>977211111</t>
  </si>
  <si>
    <t>Řezání ŽB kcí hl do 200 mm stěnovou pilou do průměru výztuže 16 mm</t>
  </si>
  <si>
    <t>-171918165</t>
  </si>
  <si>
    <t>Řezání železobetonových konstrukcí stěnovou pilou do průměru řezané výztuže 16 mm hloubka řezu do 200 mm</t>
  </si>
  <si>
    <t>139</t>
  </si>
  <si>
    <t>977211112</t>
  </si>
  <si>
    <t>Řezání ŽB kcí hl do 350 mm stěnovou pilou do průměru výztuže 16 mm</t>
  </si>
  <si>
    <t>-2093022240</t>
  </si>
  <si>
    <t>Řezání železobetonových konstrukcí stěnovou pilou do průměru řezané výztuže 16 mm hloubka řezu od 200 do 350 mm</t>
  </si>
  <si>
    <t>1,25*2+(0,75+1,3)*2+1,5+2,3*2</t>
  </si>
  <si>
    <t>140</t>
  </si>
  <si>
    <t>978011191</t>
  </si>
  <si>
    <t>Otlučení vnitřní vápenné nebo vápenocementové omítky stropů v rozsahu do 100 %</t>
  </si>
  <si>
    <t>-163109679</t>
  </si>
  <si>
    <t>Otlučení vápenných nebo vápenocementových omítek vnitřních ploch stropů, v rozsahu přes 50 do 100 %</t>
  </si>
  <si>
    <t>7,2*6*2-1,2*1,1-3,55*1,2</t>
  </si>
  <si>
    <t>141</t>
  </si>
  <si>
    <t>978013191</t>
  </si>
  <si>
    <t>Otlučení vnitřní vápenné nebo vápenocementové omítky stěn stěn v rozsahu do 100 %</t>
  </si>
  <si>
    <t>-168045794</t>
  </si>
  <si>
    <t>Otlučení vápenných nebo vápenocementových omítek vnitřních ploch stěn s vyškrabáním spar, s očištěním zdiva, v rozsahu přes 50 do 100 %</t>
  </si>
  <si>
    <t>7,2*2,55*4-1,5*2,3-1,3*0,74+3*1,35+6,2*(2,55-1,5)*2</t>
  </si>
  <si>
    <t>142</t>
  </si>
  <si>
    <t>978059541</t>
  </si>
  <si>
    <t>Odsekání a odebrání obkladů stěn z vnitřních obkládaček plochy přes 1 m2</t>
  </si>
  <si>
    <t>864899970</t>
  </si>
  <si>
    <t>Odsekání obkladů stěn včetně otlučení podkladní omítky až na zdivo z obkládaček vnitřních, z jakýchkoliv materiálů, plochy přes 1 m2</t>
  </si>
  <si>
    <t>(1,2+0,9)*2*2,55-0,6*1,97+(0,89+1,2)*2*2,55-0,6*1,97*2</t>
  </si>
  <si>
    <t>143</t>
  </si>
  <si>
    <t>97807142</t>
  </si>
  <si>
    <t>Vybourání potěru a odstranění izolace z pěnoskla tl přes 50 mm pl přes 1 m2</t>
  </si>
  <si>
    <t>1111860183</t>
  </si>
  <si>
    <t>144</t>
  </si>
  <si>
    <t>985112111</t>
  </si>
  <si>
    <t>Odsekání degradovaného betonu stěn tl do 10 mm</t>
  </si>
  <si>
    <t>-1610954298</t>
  </si>
  <si>
    <t>Odsekání degradovaného betonu stěn, tloušťky do 10 mm</t>
  </si>
  <si>
    <t>7,2*2,55*4+3*1,5+6*(1,2+1,5)-2,329*0,3</t>
  </si>
  <si>
    <t>a65*0,2</t>
  </si>
  <si>
    <t>145</t>
  </si>
  <si>
    <t>985112131</t>
  </si>
  <si>
    <t>Odsekání degradovaného betonu rubu kleneb a podlah tl do 10 mm</t>
  </si>
  <si>
    <t>-1765172874</t>
  </si>
  <si>
    <t>Odsekání degradovaného betonu rubu kleneb a podlah, tloušťky do 10 mm</t>
  </si>
  <si>
    <t>a60*0,5</t>
  </si>
  <si>
    <t>146</t>
  </si>
  <si>
    <t>985131411</t>
  </si>
  <si>
    <t>Očištění ploch stěn, rubu kleneb a podlah stlačeným vzduchem</t>
  </si>
  <si>
    <t>-81702026</t>
  </si>
  <si>
    <t>Očištění ploch stěn, rubu kleneb a podlah vysušení stlačeným vzduchem</t>
  </si>
  <si>
    <t>a10+a12+a16+a31+a65</t>
  </si>
  <si>
    <t>147</t>
  </si>
  <si>
    <t>985311111</t>
  </si>
  <si>
    <t>Reprofilace stěn cementovými sanačními maltami tl 10 mm</t>
  </si>
  <si>
    <t>-1355698875</t>
  </si>
  <si>
    <t>Reprofilace betonu sanačními maltami na cementové bázi ručně stěn, tloušťky do 10 mm</t>
  </si>
  <si>
    <t>148</t>
  </si>
  <si>
    <t>985311311</t>
  </si>
  <si>
    <t>Reprofilace rubu kleneb a podlah cementovými sanačními maltami tl 10 mm</t>
  </si>
  <si>
    <t>-67640338</t>
  </si>
  <si>
    <t>Reprofilace betonu sanačními maltami na cementové bázi ručně rubu kleneb a podlah, tloušťky do 10 mm</t>
  </si>
  <si>
    <t>149</t>
  </si>
  <si>
    <t>985323111</t>
  </si>
  <si>
    <t>Spojovací můstek reprofilovaného betonu na cementové bázi tl 1 mm</t>
  </si>
  <si>
    <t>671408544</t>
  </si>
  <si>
    <t>Spojovací můstek reprofilovaného betonu na cementové bázi, tloušťky 1 mm</t>
  </si>
  <si>
    <t>a60*0,5+a65*0,2</t>
  </si>
  <si>
    <t>997</t>
  </si>
  <si>
    <t>Přesun sutě</t>
  </si>
  <si>
    <t>150</t>
  </si>
  <si>
    <t>997013111</t>
  </si>
  <si>
    <t>Vnitrostaveništní doprava suti a vybouraných hmot pro budovy v do 6 m s použitím mechanizace</t>
  </si>
  <si>
    <t>-533058148</t>
  </si>
  <si>
    <t>Vnitrostaveništní doprava suti a vybouraných hmot vodorovně do 50 m svisle s použitím mechanizace pro budovy a haly výšky do 6 m</t>
  </si>
  <si>
    <t>151</t>
  </si>
  <si>
    <t>997013501</t>
  </si>
  <si>
    <t>Odvoz suti a vybouraných hmot na skládku nebo meziskládku do 1 km se složením</t>
  </si>
  <si>
    <t>-1293025857</t>
  </si>
  <si>
    <t>Odvoz suti a vybouraných hmot na skládku nebo meziskládku se složením, na vzdálenost do 1 km</t>
  </si>
  <si>
    <t>152</t>
  </si>
  <si>
    <t>997013509</t>
  </si>
  <si>
    <t>Příplatek k odvozu suti a vybouraných hmot na skládku ZKD 1 km přes 1 km</t>
  </si>
  <si>
    <t>-338269980</t>
  </si>
  <si>
    <t>Odvoz suti a vybouraných hmot na skládku nebo meziskládku se složením, na vzdálenost Příplatek k ceně za každý další i započatý 1 km přes 1 km</t>
  </si>
  <si>
    <t>94,471*9 'Přepočtené koeficientem množství</t>
  </si>
  <si>
    <t>153</t>
  </si>
  <si>
    <t>997013631</t>
  </si>
  <si>
    <t>Poplatek za uložení na skládce (skládkovné) stavebního odpadu směsného kód odpadu 17 09 04</t>
  </si>
  <si>
    <t>-619206984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</si>
  <si>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</si>
  <si>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</si>
  <si>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</si>
  <si>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154</t>
  </si>
  <si>
    <t>998011001</t>
  </si>
  <si>
    <t>Přesun hmot pro budovy v do 6 m</t>
  </si>
  <si>
    <t>1025751079</t>
  </si>
  <si>
    <t>PSV</t>
  </si>
  <si>
    <t>Práce a dodávky PSV</t>
  </si>
  <si>
    <t>711</t>
  </si>
  <si>
    <t>Izolace proti vodě, vlhkosti a plynům</t>
  </si>
  <si>
    <t>155</t>
  </si>
  <si>
    <t>711111001</t>
  </si>
  <si>
    <t>Provedení izolace proti zemní vlhkosti vodorovné za studena nátěrem penetračním</t>
  </si>
  <si>
    <t>-1766680169</t>
  </si>
  <si>
    <t>Provedení izolace proti zemní vlhkosti natěradly a tmely za studena na ploše vodorovné V nátěrem penetračním</t>
  </si>
  <si>
    <t>6*7,2</t>
  </si>
  <si>
    <t>156</t>
  </si>
  <si>
    <t>11163150</t>
  </si>
  <si>
    <t>lak penetrační asfaltový</t>
  </si>
  <si>
    <t>270698238</t>
  </si>
  <si>
    <t>Poznámka k položce:_x000d_
Spotřeba 0,3-0,4kg/m2</t>
  </si>
  <si>
    <t>a29*0,0003</t>
  </si>
  <si>
    <t>157</t>
  </si>
  <si>
    <t>711161222</t>
  </si>
  <si>
    <t>Izolace proti zemní vlhkosti nopovou fólií s textilií svislá, nopek v 8,0 mm, tl do 0,6 mm</t>
  </si>
  <si>
    <t>-1799860482</t>
  </si>
  <si>
    <t>Izolace proti zemní vlhkosti a beztlakové vodě nopovými fóliemi na ploše svislé S vrstva ochranná, odvětrávací a drenážní s nakašírovanou filtrační textilií výška nopku 8,0 mm, tl. fólie do 0,6 mm</t>
  </si>
  <si>
    <t>Poznámka k položce:_x000d_
vč ukončující lišty</t>
  </si>
  <si>
    <t>158</t>
  </si>
  <si>
    <t>711141559</t>
  </si>
  <si>
    <t>Provedení izolace proti zemní vlhkosti pásy přitavením vodorovné NAIP</t>
  </si>
  <si>
    <t>-1995271172</t>
  </si>
  <si>
    <t>Provedení izolace proti zemní vlhkosti pásy přitavením NAIP na ploše vodorovné V</t>
  </si>
  <si>
    <t>159</t>
  </si>
  <si>
    <t>62836110</t>
  </si>
  <si>
    <t>pás asfaltový natavitelný oxidovaný tl 4,0mm s vložkou z hliníkové fólie / hliníkové fólie s textilií, se spalitelnou PE folií nebo jemnozrnným minerálním posypem</t>
  </si>
  <si>
    <t>-77191545</t>
  </si>
  <si>
    <t>a29*1,15</t>
  </si>
  <si>
    <t>160</t>
  </si>
  <si>
    <t>711193121</t>
  </si>
  <si>
    <t xml:space="preserve">Izolace proti zemní vlhkosti na vodorovné ploše těsnicí kaší </t>
  </si>
  <si>
    <t>1505188514</t>
  </si>
  <si>
    <t xml:space="preserve">Izolace proti zemní vlhkosti ostatní  těsnicí kaší  na ploše vodorovné  </t>
  </si>
  <si>
    <t>161</t>
  </si>
  <si>
    <t>711193131</t>
  </si>
  <si>
    <t xml:space="preserve">Izolace proti zemní vlhkosti na svislé ploše těsnicí kaší </t>
  </si>
  <si>
    <t>-621957167</t>
  </si>
  <si>
    <t xml:space="preserve">Izolace proti zemní vlhkosti ostatní  těsnicí kaší  na ploše svislé S</t>
  </si>
  <si>
    <t xml:space="preserve">"108"  (0,775*2+0,9)*2+p4*0,2</t>
  </si>
  <si>
    <t>162</t>
  </si>
  <si>
    <t>711491272</t>
  </si>
  <si>
    <t>Provedení izolace proti tlakové vodě svislé z textilií vrstva ochranná</t>
  </si>
  <si>
    <t>742145444</t>
  </si>
  <si>
    <t>Provedení izolace proti povrchové a podpovrchové tlakové vodě ostatní na ploše svislé S z textilií, vrstvy ochranné</t>
  </si>
  <si>
    <t>163</t>
  </si>
  <si>
    <t>69311172</t>
  </si>
  <si>
    <t>geotextilie PP s ÚV stabilizací 300g/m2</t>
  </si>
  <si>
    <t>-1498753090</t>
  </si>
  <si>
    <t>a31*1,2</t>
  </si>
  <si>
    <t>164</t>
  </si>
  <si>
    <t>711493122</t>
  </si>
  <si>
    <t xml:space="preserve">Izolace proti podpovrchové a tlakové vodě svislá těsnicí stěrkou </t>
  </si>
  <si>
    <t>987327049</t>
  </si>
  <si>
    <t xml:space="preserve">Izolace proti podpovrchové a tlakové vodě - ostatní na ploše svislé S těsnicí stěrkou </t>
  </si>
  <si>
    <t>a31+6*0,2+0,2*(2,04+1,1)</t>
  </si>
  <si>
    <t>165</t>
  </si>
  <si>
    <t>998711101</t>
  </si>
  <si>
    <t>Přesun hmot tonážní pro izolace proti vodě, vlhkosti a plynům v objektech výšky do 6 m</t>
  </si>
  <si>
    <t>-1600938000</t>
  </si>
  <si>
    <t>Přesun hmot pro izolace proti vodě, vlhkosti a plynům stanovený z hmotnosti přesunovaného materiálu vodorovná dopravní vzdálenost do 50 m v objektech výšky do 6 m</t>
  </si>
  <si>
    <t>712</t>
  </si>
  <si>
    <t>Povlakové krytiny</t>
  </si>
  <si>
    <t>166</t>
  </si>
  <si>
    <t>712340833</t>
  </si>
  <si>
    <t>Odstranění povlakové krytiny střech do 10° z pásů NAIP přitavených v plné ploše třívrstvé</t>
  </si>
  <si>
    <t>-874578</t>
  </si>
  <si>
    <t>Odstranění povlakové krytiny střech plochých do 10° z přitavených pásů NAIP v plné ploše třívrstvé</t>
  </si>
  <si>
    <t>7,88*7,14</t>
  </si>
  <si>
    <t>167</t>
  </si>
  <si>
    <t>712311101</t>
  </si>
  <si>
    <t>Provedení povlakové krytiny střech do 10° za studena lakem penetračním nebo asfaltovým</t>
  </si>
  <si>
    <t>1929340059</t>
  </si>
  <si>
    <t>Provedení povlakové krytiny střech plochých do 10 st. natěradly a tmely za studena nátěrem lakem penetračním nebo asfaltovým</t>
  </si>
  <si>
    <t>168</t>
  </si>
  <si>
    <t>-2127963119</t>
  </si>
  <si>
    <t>a30*0,0003</t>
  </si>
  <si>
    <t>169</t>
  </si>
  <si>
    <t>712331111</t>
  </si>
  <si>
    <t>Provedení povlakové krytiny střech do 10° podkladní vrstvy pásy na sucho samolepící</t>
  </si>
  <si>
    <t>-501690476</t>
  </si>
  <si>
    <t>Provedení povlakové krytiny střech plochých do 10 st. pásy na sucho podkladní samolepící asfaltový pás</t>
  </si>
  <si>
    <t>170</t>
  </si>
  <si>
    <t>62866281</t>
  </si>
  <si>
    <t>pás asfaltový samolepicí modifikovaný SBS tl 3,0mm s vložkou ze skleněné tkaniny se spalitelnou fólií nebo jemnozrnným minerálním posypem nebo textilií na horním povrchu</t>
  </si>
  <si>
    <t>705134493</t>
  </si>
  <si>
    <t>a30*1,15</t>
  </si>
  <si>
    <t>171</t>
  </si>
  <si>
    <t>712341559</t>
  </si>
  <si>
    <t>Provedení povlakové krytiny střech do 10° pásy NAIP přitavením v plné ploše</t>
  </si>
  <si>
    <t>1319433285</t>
  </si>
  <si>
    <t>Provedení povlakové krytiny střech plochých do 10 st. pásy přitavením NAIP v plné ploše</t>
  </si>
  <si>
    <t>a30*2</t>
  </si>
  <si>
    <t>172</t>
  </si>
  <si>
    <t>-1370315921</t>
  </si>
  <si>
    <t>173</t>
  </si>
  <si>
    <t>62855001</t>
  </si>
  <si>
    <t>pás asfaltový natavitelný modifikovaný SBS tl 4,0mm s vložkou z polyesterové rohože a spalitelnou PE fólií nebo jemnozrnným minerálním posypem na horním povrchu</t>
  </si>
  <si>
    <t>1123808826</t>
  </si>
  <si>
    <t>174</t>
  </si>
  <si>
    <t>998712101</t>
  </si>
  <si>
    <t>Přesun hmot tonážní tonážní pro krytiny povlakové v objektech v do 6 m</t>
  </si>
  <si>
    <t>1118083057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</si>
  <si>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</si>
  <si>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</si>
  <si>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</si>
  <si>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175</t>
  </si>
  <si>
    <t>713121111</t>
  </si>
  <si>
    <t>Montáž izolace tepelné podlah volně kladenými rohožemi, pásy, dílci, deskami 1 vrstva</t>
  </si>
  <si>
    <t>1905015299</t>
  </si>
  <si>
    <t>Montáž tepelné izolace podlah rohožemi, pásy, deskami, dílci, bloky (izolační materiál ve specifikaci) kladenými volně jednovrstvá</t>
  </si>
  <si>
    <t>1+1,1+9,55</t>
  </si>
  <si>
    <t>24,2+2,65</t>
  </si>
  <si>
    <t>1,45+1+6,05</t>
  </si>
  <si>
    <t>5,05+11,55+9,6+9,15</t>
  </si>
  <si>
    <t>p2*2+p3*2+p4*2</t>
  </si>
  <si>
    <t>176</t>
  </si>
  <si>
    <t>28372305</t>
  </si>
  <si>
    <t>deska EPS 100 pro konstrukce s běžným zatížením λ=0,037 tl 50mm</t>
  </si>
  <si>
    <t>2001917022</t>
  </si>
  <si>
    <t>p2*1,02+p3*2*1,02+p4*2*1,02</t>
  </si>
  <si>
    <t>177</t>
  </si>
  <si>
    <t>28372306</t>
  </si>
  <si>
    <t>deska EPS 100 pro konstrukce s běžným zatížením λ=0,037 tl 60mm</t>
  </si>
  <si>
    <t>90234092</t>
  </si>
  <si>
    <t>p2*1,02</t>
  </si>
  <si>
    <t>178</t>
  </si>
  <si>
    <t>713141111</t>
  </si>
  <si>
    <t>Montáž izolace tepelné střech plochých lepené asfaltem plně 1 vrstva rohoží, pásů, dílců, desek</t>
  </si>
  <si>
    <t>1284689055</t>
  </si>
  <si>
    <t>Montáž tepelné izolace střech plochých rohožemi, pásy, deskami, dílci, bloky (izolační materiál ve specifikaci) přilepenými asfaltem za horka zplna, jednovrstvá</t>
  </si>
  <si>
    <t>179</t>
  </si>
  <si>
    <t>28375914</t>
  </si>
  <si>
    <t>deska EPS 150 pro konstrukce s vysokým zatížením λ=0,035 tl 100mm</t>
  </si>
  <si>
    <t>772614706</t>
  </si>
  <si>
    <t>a30*1,02</t>
  </si>
  <si>
    <t>180</t>
  </si>
  <si>
    <t>283761</t>
  </si>
  <si>
    <t>klín izolační z pěnového polystyrenu EPS 150 spádový 100-240mm</t>
  </si>
  <si>
    <t>-380070058</t>
  </si>
  <si>
    <t>klín izolační z pěnového polystyrenu EPS GREY 150 spádový</t>
  </si>
  <si>
    <t>a30*1,02*0,17</t>
  </si>
  <si>
    <t>181</t>
  </si>
  <si>
    <t>71319011</t>
  </si>
  <si>
    <t>Mechanické kotvení střešního souvrství</t>
  </si>
  <si>
    <t>1501415517</t>
  </si>
  <si>
    <t>182</t>
  </si>
  <si>
    <t>998713101</t>
  </si>
  <si>
    <t>Přesun hmot tonážní pro izolace tepelné v objektech v do 6 m</t>
  </si>
  <si>
    <t>1448076167</t>
  </si>
  <si>
    <t>Přesun hmot pro izolace tepelné stanovený z hmotnosti přesunovaného materiálu vodorovná dopravní vzdálenost do 50 m v objektech výšky do 6 m</t>
  </si>
  <si>
    <t>714</t>
  </si>
  <si>
    <t>Akustická a protiotřesová opatření</t>
  </si>
  <si>
    <t>183</t>
  </si>
  <si>
    <t>714121011</t>
  </si>
  <si>
    <t>Montáž podstropních panelů s rozšířenou zvukovou pohltivostí zavěšených na viditelný rošt</t>
  </si>
  <si>
    <t>-670629745</t>
  </si>
  <si>
    <t>Montáž akustických minerálních panelů podstropních s rozšířenou pohltivostí zvuku zavěšených na rošt viditelný</t>
  </si>
  <si>
    <t>24,2+4,6+4,2+5,05+11,55+9,5+9,15</t>
  </si>
  <si>
    <t>184</t>
  </si>
  <si>
    <t>59036400</t>
  </si>
  <si>
    <t>panel akustický pro školy otevřené kanceláře bez roštu tl 40mm</t>
  </si>
  <si>
    <t>-39625095</t>
  </si>
  <si>
    <t>A8*1,05</t>
  </si>
  <si>
    <t>185</t>
  </si>
  <si>
    <t>998714101</t>
  </si>
  <si>
    <t>Přesun hmot tonážní tonážní pro akustická a protiotřesová opatření v objektech v do 6 m</t>
  </si>
  <si>
    <t>-1948394092</t>
  </si>
  <si>
    <t>Přesun hmot pro akustická a protiotřesová opatření stanovený z hmotnosti přesunovaného materiálu vodorovná dopravní vzdálenost do 50 m v objektech výšky do 6 m</t>
  </si>
  <si>
    <t>725</t>
  </si>
  <si>
    <t>Zdravotechnika - zařizovací předměty</t>
  </si>
  <si>
    <t>186</t>
  </si>
  <si>
    <t>725244143</t>
  </si>
  <si>
    <t>Dveře sprchové polorámové skleněné tl. 6 mm otvíravé jednokřídlové do niky na vaničku šířky 900 mm</t>
  </si>
  <si>
    <t>soubor</t>
  </si>
  <si>
    <t>353495793</t>
  </si>
  <si>
    <t>Sprchové dveře a zástěny dveře sprchové do niky polorámové skleněné tl. 6 mm dveře otvíravé jednokřídlové, na vaničku šířky 900 mm</t>
  </si>
  <si>
    <t>Poznámka k položce:_x000d_
přesně popis dle PD, v.č. 1</t>
  </si>
  <si>
    <t>187</t>
  </si>
  <si>
    <t>725291511</t>
  </si>
  <si>
    <t>Doplňky zařízení koupelen a záchodů plastové dávkovač tekutého mýdla na 350 ml</t>
  </si>
  <si>
    <t>-1302831032</t>
  </si>
  <si>
    <t>188</t>
  </si>
  <si>
    <t>725291621</t>
  </si>
  <si>
    <t>Doplňky zařízení koupelen a záchodů nerezové zásobník toaletních papírů</t>
  </si>
  <si>
    <t>-1756916501</t>
  </si>
  <si>
    <t>Doplňky zařízení koupelen a záchodů nerezové zásobník toaletních papírů d=300 mm</t>
  </si>
  <si>
    <t>189</t>
  </si>
  <si>
    <t>725291631</t>
  </si>
  <si>
    <t>Doplňky zařízení koupelen a záchodů nerezové zásobník papírových ručníků</t>
  </si>
  <si>
    <t>2117608355</t>
  </si>
  <si>
    <t>190</t>
  </si>
  <si>
    <t>72635011</t>
  </si>
  <si>
    <t>Háček dle výběru a PD</t>
  </si>
  <si>
    <t>-1587854937</t>
  </si>
  <si>
    <t>191</t>
  </si>
  <si>
    <t>72635012</t>
  </si>
  <si>
    <t>D+M WC souprava závěsná nerez</t>
  </si>
  <si>
    <t>-443449263</t>
  </si>
  <si>
    <t>192</t>
  </si>
  <si>
    <t>72635014</t>
  </si>
  <si>
    <t>D+M odpadkový koš 9l</t>
  </si>
  <si>
    <t>-1113746317</t>
  </si>
  <si>
    <t>193</t>
  </si>
  <si>
    <t>998725101</t>
  </si>
  <si>
    <t>Přesun hmot tonážní pro zařizovací předměty v objektech v do 6 m</t>
  </si>
  <si>
    <t>1516527497</t>
  </si>
  <si>
    <t xml:space="preserve">Přesun hmot pro zařizovací předměty  stanovený z hmotnosti přesunovaného materiálu vodorovná dopravní vzdálenost do 50 m v objektech výšky do 6 m</t>
  </si>
  <si>
    <t>751</t>
  </si>
  <si>
    <t>Vzduchotechnika</t>
  </si>
  <si>
    <t>194</t>
  </si>
  <si>
    <t>751111012</t>
  </si>
  <si>
    <t>Mtž vent ax ntl nástěnného základního D do 200 mm</t>
  </si>
  <si>
    <t>-1646963297</t>
  </si>
  <si>
    <t>Montáž ventilátoru axiálního nízkotlakého nástěnného základního, průměru přes 100 do 200 mm</t>
  </si>
  <si>
    <t>195</t>
  </si>
  <si>
    <t>4291412</t>
  </si>
  <si>
    <t>ventilátor axiální pr 125mm, zpětná klapka, IP44 160/125, tichý s doběhem</t>
  </si>
  <si>
    <t>-1067249066</t>
  </si>
  <si>
    <t xml:space="preserve">Ventilátory  jednoúčelové ventilátory malé axiální IP44 pro krátké vzduchovody  ztrátou nebo k odvětrání přímo přes stěnu k montáži na stěnu</t>
  </si>
  <si>
    <t>Poznámka k položce:_x000d_
T – zpožděný doběh cca 4–8 minut</t>
  </si>
  <si>
    <t>196</t>
  </si>
  <si>
    <t>4291413</t>
  </si>
  <si>
    <t>ventilátor axiální pr 100mm, zpětná klapka, IP44 160/100, tichý s doběhem</t>
  </si>
  <si>
    <t>-1982018593</t>
  </si>
  <si>
    <t>197</t>
  </si>
  <si>
    <t>751510041</t>
  </si>
  <si>
    <t>Vzduchotechnické potrubí pozink kruhové spirálně vinuté D do 100 mm vč průchodek</t>
  </si>
  <si>
    <t>489692078</t>
  </si>
  <si>
    <t>Vzduchotechnické potrubí z pozinkovaného plechu kruhové, trouba spirálně vinutá bez příruby, průměru do 100 mm</t>
  </si>
  <si>
    <t>2,7+2,5</t>
  </si>
  <si>
    <t>198</t>
  </si>
  <si>
    <t>751510042</t>
  </si>
  <si>
    <t>Vzduchotechnické potrubí pozink kruhové spirálně vinuté D do 200 mm vč průchodek</t>
  </si>
  <si>
    <t>2047471450</t>
  </si>
  <si>
    <t>Vzduchotechnické potrubí z pozinkovaného plechu kruhové, trouba spirálně vinutá bez příruby, průměru přes 100 do 200 mm</t>
  </si>
  <si>
    <t>762</t>
  </si>
  <si>
    <t>Konstrukce tesařské</t>
  </si>
  <si>
    <t>199</t>
  </si>
  <si>
    <t>762341036</t>
  </si>
  <si>
    <t>Bednění střech rovných z desek OSB tl 22 mm na sraz šroubovaných na rošt</t>
  </si>
  <si>
    <t>-1288862908</t>
  </si>
  <si>
    <t>Bednění a laťování bednění střech rovných sklonu do 60 st. s vyřezáním otvorů z dřevoštěpkových desek OSB šroubovaných na rošt 22 mm na sraz, tloušťky desky</t>
  </si>
  <si>
    <t>(7,88+7,14)*2*0,6</t>
  </si>
  <si>
    <t>200</t>
  </si>
  <si>
    <t>762395000</t>
  </si>
  <si>
    <t>Spojovací prostředky pro montáž krovu, bednění, laťování, světlíky, klíny</t>
  </si>
  <si>
    <t>645311135</t>
  </si>
  <si>
    <t>Spojovací prostředky krovů, bednění a laťování, nadstřešních konstrukcí svory, prkna, hřebíky, pásová ocel, vruty</t>
  </si>
  <si>
    <t>a66*0,022</t>
  </si>
  <si>
    <t>201</t>
  </si>
  <si>
    <t>998762101</t>
  </si>
  <si>
    <t>Přesun hmot tonážní pro kce tesařské v objektech v do 6 m</t>
  </si>
  <si>
    <t>-751159310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</si>
  <si>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</si>
  <si>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</si>
  <si>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</si>
  <si>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202</t>
  </si>
  <si>
    <t>763121426</t>
  </si>
  <si>
    <t>SDK stěna předsazená tl 112,5 mm profil CW+UW 100 deska 1xH2 12,5 bez izolace EI 15</t>
  </si>
  <si>
    <t>1947279304</t>
  </si>
  <si>
    <t>Stěna předsazená ze sádrokartonových desek s nosnou konstrukcí z ocelových profilů CW, UW jednoduše opláštěná deskou impregnovanou H2 tl. 12,5 mm bez izolace, EI 15, stěna tl. 112,5 mm, profil 100</t>
  </si>
  <si>
    <t>1,6*1,2+0,6*2,55+1,9*2,55</t>
  </si>
  <si>
    <t>203</t>
  </si>
  <si>
    <t>763131411</t>
  </si>
  <si>
    <t>SDK podhled desky 1xA 12,5 bez TI dvouvrstvá spodní kce profil CD+UD</t>
  </si>
  <si>
    <t>1100769337</t>
  </si>
  <si>
    <t>Podhled ze sádrokartonových desek dvouvrstvá zavěšená spodní konstrukce z ocelových profilů CD, UD jednoduše opláštěná deskou standardní A, tl. 12,5 mm, bez TI</t>
  </si>
  <si>
    <t>204</t>
  </si>
  <si>
    <t>763131451</t>
  </si>
  <si>
    <t>SDK podhled deska 1xH2 12,5 bez TI dvouvrstvá spodní kce profil CD+UD</t>
  </si>
  <si>
    <t>1222601911</t>
  </si>
  <si>
    <t>Podhled ze sádrokartonových desek dvouvrstvá zavěšená spodní konstrukce z ocelových profilů CD, UD jednoduše opláštěná deskou impregnovanou H2, tl. 12,5 mm, bez TI</t>
  </si>
  <si>
    <t>6,05+1,45+1+2,9</t>
  </si>
  <si>
    <t>205</t>
  </si>
  <si>
    <t>763131721</t>
  </si>
  <si>
    <t>SDK podhled skoková změna v do 0,5 m</t>
  </si>
  <si>
    <t>169708779</t>
  </si>
  <si>
    <t>Podhled ze sádrokartonových desek ostatní práce a konstrukce na podhledech ze sádrokartonových desek skokové změny výšky podhledu do 0,5 m</t>
  </si>
  <si>
    <t>206</t>
  </si>
  <si>
    <t>763172355</t>
  </si>
  <si>
    <t>Montáž dvířek revizních jednoplášťových SDK kcí vel. 600 x 600 mm pro podhledy</t>
  </si>
  <si>
    <t>548962221</t>
  </si>
  <si>
    <t>Montáž dvířek pro konstrukce ze sádrokartonových desek revizních jednoplášťových pro podhledy velikost (šxv) 600 x 600 mm</t>
  </si>
  <si>
    <t>207</t>
  </si>
  <si>
    <t>59030714</t>
  </si>
  <si>
    <t>dvířka revizní jednokřídlá s automatickým zámkem 600x600mm</t>
  </si>
  <si>
    <t>-917611422</t>
  </si>
  <si>
    <t>208</t>
  </si>
  <si>
    <t>763251132</t>
  </si>
  <si>
    <t>Sádrovláknitá podlaha tl 40 mm z desek tl 2x10 mm s polystyrenovou deskou tl 20 mm bez podsypu</t>
  </si>
  <si>
    <t>-1196691077</t>
  </si>
  <si>
    <t>Podlaha ze sádrovláknitých desek na pero a drážku podlahové desky tl. 2 x 10 mm podlaha tl. 40 mm s polystyrenem tl. 20 mm</t>
  </si>
  <si>
    <t>p6+p7</t>
  </si>
  <si>
    <t>209</t>
  </si>
  <si>
    <t>998763301</t>
  </si>
  <si>
    <t>Přesun hmot tonážní pro sádrokartonové konstrukce v objektech v do 6 m</t>
  </si>
  <si>
    <t>-1478506725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</si>
  <si>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</si>
  <si>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764</t>
  </si>
  <si>
    <t>Konstrukce klempířské</t>
  </si>
  <si>
    <t>210</t>
  </si>
  <si>
    <t>764002801</t>
  </si>
  <si>
    <t>Demontáž závětrné lišty do suti</t>
  </si>
  <si>
    <t>-434093953</t>
  </si>
  <si>
    <t>Demontáž klempířských konstrukcí závětrné lišty do suti</t>
  </si>
  <si>
    <t>8,04*2</t>
  </si>
  <si>
    <t>211</t>
  </si>
  <si>
    <t>764002811</t>
  </si>
  <si>
    <t>Demontáž okapového plechu do suti v krytině povlakové</t>
  </si>
  <si>
    <t>-2079288842</t>
  </si>
  <si>
    <t>Demontáž klempířských konstrukcí okapového plechu do suti, v krytině povlakové</t>
  </si>
  <si>
    <t>7,14*2</t>
  </si>
  <si>
    <t>212</t>
  </si>
  <si>
    <t>764002851</t>
  </si>
  <si>
    <t>Demontáž oplechování parapetů do suti</t>
  </si>
  <si>
    <t>-862733415</t>
  </si>
  <si>
    <t>Demontáž klempířských konstrukcí oplechování parapetů do suti</t>
  </si>
  <si>
    <t>3,05*2+6,25*2</t>
  </si>
  <si>
    <t>213</t>
  </si>
  <si>
    <t>764002871</t>
  </si>
  <si>
    <t>Demontáž lemování zdí do suti</t>
  </si>
  <si>
    <t>-1509733229</t>
  </si>
  <si>
    <t>Demontáž klempířských konstrukcí lemování zdí do suti</t>
  </si>
  <si>
    <t>214</t>
  </si>
  <si>
    <t>764004801</t>
  </si>
  <si>
    <t>Demontáž podokapního žlabu do suti</t>
  </si>
  <si>
    <t>1943181894</t>
  </si>
  <si>
    <t>Demontáž klempířských konstrukcí žlabu podokapního do suti</t>
  </si>
  <si>
    <t>215</t>
  </si>
  <si>
    <t>764004861</t>
  </si>
  <si>
    <t>Demontáž svodu do suti</t>
  </si>
  <si>
    <t>1034117555</t>
  </si>
  <si>
    <t>Demontáž klempířských konstrukcí svodu do suti</t>
  </si>
  <si>
    <t>(5,86+0,34)*2</t>
  </si>
  <si>
    <t>216</t>
  </si>
  <si>
    <t>764222403</t>
  </si>
  <si>
    <t>Oplechování štítu závětrnou lištou z Al plechu rš 250 mm</t>
  </si>
  <si>
    <t>2142563535</t>
  </si>
  <si>
    <t>Oplechování střešních prvků z hliníkového plechu štítu závětrnou lištou rš 250 mm</t>
  </si>
  <si>
    <t>217</t>
  </si>
  <si>
    <t>764222406</t>
  </si>
  <si>
    <t>Oplechování štítu závětrnou lištou z Al plechu rš 500 mm</t>
  </si>
  <si>
    <t>1417303744</t>
  </si>
  <si>
    <t>Oplechování střešních prvků z hliníkového plechu štítu závětrnou lištou rš 500 mm</t>
  </si>
  <si>
    <t>7,8*2</t>
  </si>
  <si>
    <t>218</t>
  </si>
  <si>
    <t>764222434</t>
  </si>
  <si>
    <t>Oplechování rovné okapové hrany z Al plechu rš 330 mm</t>
  </si>
  <si>
    <t>1380781203</t>
  </si>
  <si>
    <t>Oplechování střešních prvků z hliníkového plechu okapu okapovým plechem střechy rovné rš 330 mm</t>
  </si>
  <si>
    <t>219</t>
  </si>
  <si>
    <t>764226444</t>
  </si>
  <si>
    <t>Oplechování parapetů rovných celoplošně lepené z Al plechu rš 330 mm</t>
  </si>
  <si>
    <t>2070941233</t>
  </si>
  <si>
    <t>Oplechování parapetů z hliníkového plechu rovných celoplošně lepené, bez rohů rš 330 mm</t>
  </si>
  <si>
    <t>2,27+2,97+2,37*3+1,47+1,35+1,05</t>
  </si>
  <si>
    <t>220</t>
  </si>
  <si>
    <t>764321414</t>
  </si>
  <si>
    <t>Lemování rovných zdí střech s krytinou skládanou z Al plechu rš 330 mm</t>
  </si>
  <si>
    <t>95969268</t>
  </si>
  <si>
    <t>Lemování zdí z hliníkového plechu boční nebo horní rovných, střech s krytinou skládanou mimo prejzovou rš 330 mm</t>
  </si>
  <si>
    <t>221</t>
  </si>
  <si>
    <t>764326422</t>
  </si>
  <si>
    <t>Lemování ventilačních nástavců z Al plechu na skládané krytině průměru do 100 mm</t>
  </si>
  <si>
    <t>2075838778</t>
  </si>
  <si>
    <t>Lemování ventilačních nástavců z hliníkového plechu výšky do 1000 mm, se stříškou střech s krytinou skládanou mimo prejzovou nebo z plechu, průměru přes 75 do 100 mm</t>
  </si>
  <si>
    <t>222</t>
  </si>
  <si>
    <t>7645201</t>
  </si>
  <si>
    <t>Posun stáv kotlíku a svodu z důvodu etics</t>
  </si>
  <si>
    <t>394890359</t>
  </si>
  <si>
    <t>223</t>
  </si>
  <si>
    <t>764521415</t>
  </si>
  <si>
    <t>Žlab podokapní hranatý z Al plechu rš 400 mm</t>
  </si>
  <si>
    <t>-1147581271</t>
  </si>
  <si>
    <t>Žlab podokapní z hliníkového plechu včetně háků a čel hranatý rš 400 mm</t>
  </si>
  <si>
    <t>224</t>
  </si>
  <si>
    <t>764521465</t>
  </si>
  <si>
    <t>Kotlík hranatý pro podokapní žlaby z Al plechu 400/100 mm</t>
  </si>
  <si>
    <t>-1164470809</t>
  </si>
  <si>
    <t>Žlab podokapní z hliníkového plechu včetně háků a čel kotlík hranatý, rš žlabu/průměr svodu 400/100 mm</t>
  </si>
  <si>
    <t>225</t>
  </si>
  <si>
    <t>764528402</t>
  </si>
  <si>
    <t>Svody hranaté včetně objímek, kolen, odskoků z Al plechu o straně 100 mm</t>
  </si>
  <si>
    <t>-944703378</t>
  </si>
  <si>
    <t>Svod z hliníkového plechu včetně objímek, kolen a odskoků hranatý, o straně 100 mm</t>
  </si>
  <si>
    <t>(5,85+0,35)*2</t>
  </si>
  <si>
    <t>226</t>
  </si>
  <si>
    <t>998764101</t>
  </si>
  <si>
    <t>Přesun hmot tonážní pro konstrukce klempířské v objektech v do 6 m</t>
  </si>
  <si>
    <t>-1810253743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</si>
  <si>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</si>
  <si>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</si>
  <si>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</si>
  <si>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227</t>
  </si>
  <si>
    <t>76611011</t>
  </si>
  <si>
    <t xml:space="preserve">D+M proskl plast stěny s 2kř dveřmi, bezp sklo, U=1,2, panikové kování, zámek, snížený práh, olištování,  těsnění připojovací spáry, barva ext šedý, vnitřek bílý, rám</t>
  </si>
  <si>
    <t>-356341145</t>
  </si>
  <si>
    <t>2,92*2,315</t>
  </si>
  <si>
    <t>228</t>
  </si>
  <si>
    <t>766211200</t>
  </si>
  <si>
    <t>Montáž madel schodišťových dřevených nebo verzalitových průběžných</t>
  </si>
  <si>
    <t>-857534146</t>
  </si>
  <si>
    <t>Montáž madel schodišťových dřevěných průběžných</t>
  </si>
  <si>
    <t>229</t>
  </si>
  <si>
    <t>61199012</t>
  </si>
  <si>
    <t>Dřevěné dubové kruhové schodišťové madlo vč nerez kotevních prvků oboustranné pr 45mm</t>
  </si>
  <si>
    <t>-689984531</t>
  </si>
  <si>
    <t>6+5</t>
  </si>
  <si>
    <t>230</t>
  </si>
  <si>
    <t>61199014</t>
  </si>
  <si>
    <t xml:space="preserve">Dřevěné dubové kruhové schodišťové madlo vč nerez kotevních prvků  pr 35mm</t>
  </si>
  <si>
    <t>1969287439</t>
  </si>
  <si>
    <t>231</t>
  </si>
  <si>
    <t>766221811</t>
  </si>
  <si>
    <t>Demontáž celodřevěného samonosného schodiště vč zábradlí</t>
  </si>
  <si>
    <t>-716973357</t>
  </si>
  <si>
    <t>Demontáž schodů celodřevěných samonosných</t>
  </si>
  <si>
    <t>232</t>
  </si>
  <si>
    <t>766411811</t>
  </si>
  <si>
    <t>Demontáž truhlářského obložení stěn z panelů plochy do 1,5 m2 - laťovka</t>
  </si>
  <si>
    <t>-1754203967</t>
  </si>
  <si>
    <t>Demontáž obložení stěn panely, plochy do 1,5 m2</t>
  </si>
  <si>
    <t>3,65*2,55*2</t>
  </si>
  <si>
    <t>(3,65+4,13+3+1,74)*2,55+0,935*0,5*0,5</t>
  </si>
  <si>
    <t>233</t>
  </si>
  <si>
    <t>766411822</t>
  </si>
  <si>
    <t>Demontáž truhlářského obložení stěn podkladových roštů</t>
  </si>
  <si>
    <t>-411930549</t>
  </si>
  <si>
    <t>Demontáž obložení stěn podkladových roštů</t>
  </si>
  <si>
    <t>234</t>
  </si>
  <si>
    <t>766622135</t>
  </si>
  <si>
    <t>Montáž plastových oken plochy přes 1 m2 otevíravých výšky do 1,5m s rámem do celostěnových panelů</t>
  </si>
  <si>
    <t>376747881</t>
  </si>
  <si>
    <t>Montáž oken plastových včetně montáže rámu na polyuretanovou pěnu plochy přes 1 m2 otevíravých nebo sklápěcích do celostěnových panelů nebo ocelových rámů, výšky do 1,5 m</t>
  </si>
  <si>
    <t xml:space="preserve">"p01"  1,3*0,74</t>
  </si>
  <si>
    <t xml:space="preserve">"p02"  1,5*0,8</t>
  </si>
  <si>
    <t xml:space="preserve">"p03"  2,3*0,8</t>
  </si>
  <si>
    <t xml:space="preserve">"p04"  1,25*0,8</t>
  </si>
  <si>
    <t xml:space="preserve">"p06"  2,4*1,45</t>
  </si>
  <si>
    <t xml:space="preserve">"p07"  2,4*1,45*2</t>
  </si>
  <si>
    <t xml:space="preserve">"p08"  3*0,965</t>
  </si>
  <si>
    <t>235</t>
  </si>
  <si>
    <t>6114392</t>
  </si>
  <si>
    <t>okno plastové 1křídlové ozn P01 S1A 130x74 cm, U=1,2, olištování, těsnění připojovací spáry, barva ext šedý, vnitřek bílý</t>
  </si>
  <si>
    <t>154543410</t>
  </si>
  <si>
    <t>236</t>
  </si>
  <si>
    <t>6114393</t>
  </si>
  <si>
    <t>okno plastové 1křídlové ozn P02 S1A 150x80 cm, U=1,2, olištování, těsnění připojovací spáry, barva ext šedý, vnitřek bílý, rozšiřovací profil</t>
  </si>
  <si>
    <t>2021500766</t>
  </si>
  <si>
    <t>237</t>
  </si>
  <si>
    <t>6114394</t>
  </si>
  <si>
    <t>okno plastové 1křídlové ozn P04 S1A 125x80 cm, U=1,2, olištování, těsnění připojovací spáry, barva ext šedý, vnitřek bílý</t>
  </si>
  <si>
    <t>703315943</t>
  </si>
  <si>
    <t>238</t>
  </si>
  <si>
    <t>6114396</t>
  </si>
  <si>
    <t xml:space="preserve">okno plastové 2křídlové ozn P03  OS2A 230x80 cm, U=1,2, olištování, těsnění připojovací spáry, barva ext šedý, vnitřek bílý</t>
  </si>
  <si>
    <t>1818906265</t>
  </si>
  <si>
    <t>239</t>
  </si>
  <si>
    <t>6114397</t>
  </si>
  <si>
    <t xml:space="preserve">okno plastové 2křídlové ozn P08  OS2A 300x96,5 cm, U=1,2, olištování, těsnění připojovací spáry, barva ext šedý, vnitřek bílý, rozšiřovací profil</t>
  </si>
  <si>
    <t>1141392349</t>
  </si>
  <si>
    <t>240</t>
  </si>
  <si>
    <t>6114398</t>
  </si>
  <si>
    <t>okno plastové 2křídlové ozn P06 OS2A 240x145cm, U=1,2, olištování, těsnění připojovací spáry, barva ext šedý, vnitřek bílý, rozšiřovací profil</t>
  </si>
  <si>
    <t>1867044891</t>
  </si>
  <si>
    <t>241</t>
  </si>
  <si>
    <t>6114399</t>
  </si>
  <si>
    <t>okno plastové 2křídlové ozn P07 OS2A 240x145cm, U=1,2, olištování, těsnění připojovací spáry, barva ext šedý, vnitřek bílý, rozšiřovací profil</t>
  </si>
  <si>
    <t>1557936814</t>
  </si>
  <si>
    <t>242</t>
  </si>
  <si>
    <t>766629213</t>
  </si>
  <si>
    <t>Příplatek k montáži oken rovné ostění připojovací spára do 15 mm - folie</t>
  </si>
  <si>
    <t>1542006322</t>
  </si>
  <si>
    <t>Montáž oken dřevěných Příplatek k cenám za tepelnou izolaci mezi ostěním a rámem okna při rovném ostění, připojovací spára tl. do 15 mm, fólie</t>
  </si>
  <si>
    <t>(1,3+0,74)*2+(1,5+0,8)*2+(2,3+0,8)*2+(1,35+1,05+2,315)*2</t>
  </si>
  <si>
    <t>(2,4+1,45)*2*3+(3+0,965)*2+(2,92+2,315)*2</t>
  </si>
  <si>
    <t>243</t>
  </si>
  <si>
    <t>766629214</t>
  </si>
  <si>
    <t>Příplatek k montáži oken rovné ostění připojovací spára do 15 mm - páska</t>
  </si>
  <si>
    <t>1998437020</t>
  </si>
  <si>
    <t>Montáž oken dřevěných Příplatek k cenám za tepelnou izolaci mezi ostěním a rámem okna při rovném ostění, připojovací spára tl. do 15 mm, páska</t>
  </si>
  <si>
    <t>244</t>
  </si>
  <si>
    <t>766660171</t>
  </si>
  <si>
    <t>Montáž dveřních křídel otvíravých 1křídlových š do 0,8 m do obložkové zárubně</t>
  </si>
  <si>
    <t>650568014</t>
  </si>
  <si>
    <t>245</t>
  </si>
  <si>
    <t>61162931</t>
  </si>
  <si>
    <t>dveře vnitřní hladké laminované CPL folie ozn 1+2 plné 1křídlé 60x197 cm, borovice bílá, kování, zámek</t>
  </si>
  <si>
    <t>-235410881</t>
  </si>
  <si>
    <t>246</t>
  </si>
  <si>
    <t>61162932</t>
  </si>
  <si>
    <t xml:space="preserve">dveře vnitřní hladké laminované CPL folie ozn 3  plné 1křídlé 70x197 cm, borovice bílá, kování, zámek</t>
  </si>
  <si>
    <t>-1868333111</t>
  </si>
  <si>
    <t>247</t>
  </si>
  <si>
    <t>61162933</t>
  </si>
  <si>
    <t xml:space="preserve">dveře vnitřní hladké laminované CPL folie ozn 4  plné 1křídlé 80x197 cm, borovice bílá, kování, zámek</t>
  </si>
  <si>
    <t>-230635776</t>
  </si>
  <si>
    <t>248</t>
  </si>
  <si>
    <t>766660172</t>
  </si>
  <si>
    <t>Montáž dveřních křídel otvíravých jednokřídlových š přes 0,8 m do obložkové zárubně</t>
  </si>
  <si>
    <t>-904927507</t>
  </si>
  <si>
    <t>Montáž dveřních křídel dřevěných nebo plastových otevíravých do obložkové zárubně povrchově upravených jednokřídlových, šířky přes 800 mm</t>
  </si>
  <si>
    <t xml:space="preserve">"5"  4</t>
  </si>
  <si>
    <t>249</t>
  </si>
  <si>
    <t>61162087</t>
  </si>
  <si>
    <t>dveře jednokřídlé dřevotřískové povrch laminátový plné 900x1970-2100mm</t>
  </si>
  <si>
    <t>-1045328565</t>
  </si>
  <si>
    <t xml:space="preserve">Poznámka k položce:_x000d_
dveře vnitřní hladké laminované CPL folie ozn 5  plné 1křídlé 90x197 cm, borovice bílá, kování, zámek</t>
  </si>
  <si>
    <t>250</t>
  </si>
  <si>
    <t>766660181</t>
  </si>
  <si>
    <t>Montáž dveřních křídel otvíravých 1křídlových š do 0,8 m požárních do obložkové zárubně</t>
  </si>
  <si>
    <t>-77304372</t>
  </si>
  <si>
    <t>Montáž dveřních křídel dřevěných nebo plastových otevíravých do obložkové zárubně protipožárních jednokřídlových, šířky do 800 mm</t>
  </si>
  <si>
    <t>251</t>
  </si>
  <si>
    <t>61165608</t>
  </si>
  <si>
    <t>dveře vnitřní požárně odolné, ozn 12, CPL fólie,odolnost EW 30 DP3 C1, 1křídlové 60 x 197 cm, borovice bílá struktura, kování, zámek</t>
  </si>
  <si>
    <t>816745612</t>
  </si>
  <si>
    <t>Dveře dřevěné vnitřní profilované dveře plné dřevěné požárně odolné, El (EW)30 D3 bílé,buk,dub,olše,třešeň,javor,ořech CPL fólie jednokřídlové 60 x 197 cm</t>
  </si>
  <si>
    <t>252</t>
  </si>
  <si>
    <t>766660182</t>
  </si>
  <si>
    <t>Montáž dveřních křídel otvíravých 1křídlových š přes 0,8 m požárních do obložkové zárubně</t>
  </si>
  <si>
    <t>-925048601</t>
  </si>
  <si>
    <t>253</t>
  </si>
  <si>
    <t>61165614</t>
  </si>
  <si>
    <t>dveře vnitřní požárně odolné, CPL fólie, ozn 6, odolnost EW 30 DP3 C1, 1křídlové 90 x 197 cm, kování, zámek</t>
  </si>
  <si>
    <t>-497673887</t>
  </si>
  <si>
    <t>254</t>
  </si>
  <si>
    <t>766660411</t>
  </si>
  <si>
    <t>Montáž vchodových dveří 1křídlových bez nadsvětlíku do zdiva</t>
  </si>
  <si>
    <t>658974530</t>
  </si>
  <si>
    <t>Montáž dveřních křídel dřevěných nebo plastových vchodových dveří včetně rámu do zdiva jednokřídlových bez nadsvětlíku</t>
  </si>
  <si>
    <t>255</t>
  </si>
  <si>
    <t>6114416</t>
  </si>
  <si>
    <t>dveře plastové vchodové ozn P05 1křídlové otevíravé 1150x2315 mm prosklené, bezp sklo, U=1,2, olištování, těsnění připojovací spáry, barva ext šedý, vnitřek bílý, rozšiřovací profil, bezp elektr zámek, rám, kování, zámek, spoj s oknem, snížený práh</t>
  </si>
  <si>
    <t>-1176735641</t>
  </si>
  <si>
    <t>256</t>
  </si>
  <si>
    <t>766660716</t>
  </si>
  <si>
    <t>Montáž dveřních křídel samozavírače na dřevěnou zárubeň</t>
  </si>
  <si>
    <t>-879684968</t>
  </si>
  <si>
    <t>Montáž dveřních křídel dřevěných nebo plastových ostatní práce samozavírače na zárubeň dřevěnou</t>
  </si>
  <si>
    <t>257</t>
  </si>
  <si>
    <t>5491725</t>
  </si>
  <si>
    <t>samozavírač dveří hydraulický požární</t>
  </si>
  <si>
    <t>878768889</t>
  </si>
  <si>
    <t>258</t>
  </si>
  <si>
    <t>766682111</t>
  </si>
  <si>
    <t>Montáž zárubní obložkových pro dveře jednokřídlové tl stěny do 170 mm</t>
  </si>
  <si>
    <t>-137867995</t>
  </si>
  <si>
    <t>Montáž zárubní dřevěných, plastových nebo z lamina obložkových, pro dveře jednokřídlové, tloušťky stěny do 170 mm</t>
  </si>
  <si>
    <t>259</t>
  </si>
  <si>
    <t>61182251</t>
  </si>
  <si>
    <t>zárubeň obložková pro dveře 1křídlové 60x197 cm, tl. 6 - 17 cm</t>
  </si>
  <si>
    <t>816018274</t>
  </si>
  <si>
    <t>260</t>
  </si>
  <si>
    <t>61182252</t>
  </si>
  <si>
    <t>zárubeň obložková pro dveře 1křídlové 70x197 cm, tl. 6 - 17 cm</t>
  </si>
  <si>
    <t>1831112016</t>
  </si>
  <si>
    <t>261</t>
  </si>
  <si>
    <t>61182253</t>
  </si>
  <si>
    <t>zárubeň obložková pro dveře 1křídlové 80x197 cm, tl. 6 - 17 cm</t>
  </si>
  <si>
    <t>1123402650</t>
  </si>
  <si>
    <t>262</t>
  </si>
  <si>
    <t>61182350</t>
  </si>
  <si>
    <t>zárubeň jednokřídlá obložková na pozdro s laminátovým povrchem tl stěny 60-150mm rozměru 900/1970mm</t>
  </si>
  <si>
    <t>1667576144</t>
  </si>
  <si>
    <t>zárubeň jednokřídlá obložková na pozdro s laminátovým povrchem tl stěny 60-150mm rozměru 600-1100/1970, 2100mm</t>
  </si>
  <si>
    <t>263</t>
  </si>
  <si>
    <t>766682211</t>
  </si>
  <si>
    <t>Montáž zárubní obložkových protipožárních pro dveře jednokřídlové tl stěny do 170 mm</t>
  </si>
  <si>
    <t>-1006294443</t>
  </si>
  <si>
    <t>Montáž zárubní dřevěných, plastových nebo z lamina obložkových protipožárních, pro dveře jednokřídlové, tloušťky stěny do 170 mm</t>
  </si>
  <si>
    <t>264</t>
  </si>
  <si>
    <t>61182254</t>
  </si>
  <si>
    <t>zárubeň obložková protipožární pro dveře 1křídlové 60x197 cm, tl. 6 - 17 cm</t>
  </si>
  <si>
    <t>-1639339622</t>
  </si>
  <si>
    <t>265</t>
  </si>
  <si>
    <t>61182255</t>
  </si>
  <si>
    <t>zárubeň obložková protipožární pro dveře 1křídlové 90x197 cm, tl. 6 - 17 cm</t>
  </si>
  <si>
    <t>863477891</t>
  </si>
  <si>
    <t>266</t>
  </si>
  <si>
    <t>766691911</t>
  </si>
  <si>
    <t>Vyvěšení nebo zavěšení dřevěných křídel oken pl do 1,5 m2</t>
  </si>
  <si>
    <t>1608866398</t>
  </si>
  <si>
    <t>Ostatní práce vyvěšení nebo zavěšení křídel s případným uložením a opětovným zavěšením po provedení stavebních změn dřevěných okenních, plochy do 1,5 m2</t>
  </si>
  <si>
    <t>267</t>
  </si>
  <si>
    <t>766691912</t>
  </si>
  <si>
    <t>Vyvěšení nebo zavěšení dřevěných křídel oken pl přes 1,5 m2</t>
  </si>
  <si>
    <t>-134892617</t>
  </si>
  <si>
    <t>Ostatní práce vyvěšení nebo zavěšení křídel s případným uložením a opětovným zavěšením po provedení stavebních změn dřevěných okenních, plochy přes 1,5 m2</t>
  </si>
  <si>
    <t>268</t>
  </si>
  <si>
    <t>766691914</t>
  </si>
  <si>
    <t>Vyvěšení nebo zavěšení dřevěných křídel dveří pl do 2 m2</t>
  </si>
  <si>
    <t>1457763961</t>
  </si>
  <si>
    <t>Ostatní práce vyvěšení nebo zavěšení křídel s případným uložením a opětovným zavěšením po provedení stavebních změn dřevěných dveřních, plochy do 2 m2</t>
  </si>
  <si>
    <t>269</t>
  </si>
  <si>
    <t>766694112</t>
  </si>
  <si>
    <t>Montáž parapetních desek dřevěných nebo plastových šířky do 30 cm délky do 1,6 m</t>
  </si>
  <si>
    <t>1964873791</t>
  </si>
  <si>
    <t>Montáž ostatních truhlářských konstrukcí parapetních desek dřevěných nebo plastových šířky do 300 mm, délky přes 1000 do 1600 mm</t>
  </si>
  <si>
    <t>270</t>
  </si>
  <si>
    <t>766694113</t>
  </si>
  <si>
    <t>Montáž parapetních desek dřevěných nebo plastových šířky do 30 cm délky do 2,6 m</t>
  </si>
  <si>
    <t>2054328309</t>
  </si>
  <si>
    <t>Montáž ostatních truhlářských konstrukcí parapetních desek dřevěných nebo plastových šířky do 300 mm, délky přes 1600 do 2600 mm</t>
  </si>
  <si>
    <t>271</t>
  </si>
  <si>
    <t>766694114</t>
  </si>
  <si>
    <t>Montáž parapetních desek dřevěných nebo plastových šířky do 30 cm délky přes 2,6 m</t>
  </si>
  <si>
    <t>197274193</t>
  </si>
  <si>
    <t>Montáž ostatních truhlářských konstrukcí parapetních desek dřevěných nebo plastových šířky do 300 mm, délky přes 2600 mm</t>
  </si>
  <si>
    <t>272</t>
  </si>
  <si>
    <t>6079410</t>
  </si>
  <si>
    <t xml:space="preserve">deska parapetní  vnitřní  0,26 x 1 m, nákližek, barva bílá mat, lamino</t>
  </si>
  <si>
    <t>1787089737</t>
  </si>
  <si>
    <t>3*1,45+2,35*3+3</t>
  </si>
  <si>
    <t>273</t>
  </si>
  <si>
    <t>76689011</t>
  </si>
  <si>
    <t>D+M podesta se schodem o vel. 90x135cm, v 2*150mm, z fošen se zakrytím 2xOSB 14mm, povrch vinyl, na zdi 2x madlo dl. 900mm vč nerez kotvení</t>
  </si>
  <si>
    <t>-562436276</t>
  </si>
  <si>
    <t>274</t>
  </si>
  <si>
    <t>76689012</t>
  </si>
  <si>
    <t>D+M odkládací police s 5-ti dvojháčky, dl 750mm, ozn 5, deska MDF tl. 20mm do vlhka, zaoblené hrany, kotvení, dle stáv</t>
  </si>
  <si>
    <t>-1468044883</t>
  </si>
  <si>
    <t>275</t>
  </si>
  <si>
    <t>76689014</t>
  </si>
  <si>
    <t>D+M dělící zástěna mezi WC ozn 6 vel. 600x450mm, kotvení, deska MDF tl. 20mm do vlhka, zaoblené hrany, rámeček, dle stáv</t>
  </si>
  <si>
    <t>527095280</t>
  </si>
  <si>
    <t>276</t>
  </si>
  <si>
    <t>76690111</t>
  </si>
  <si>
    <t xml:space="preserve">Vnitřní vybavení dle vč.  D1.1.16 D+M</t>
  </si>
  <si>
    <t>1428117956</t>
  </si>
  <si>
    <t>277</t>
  </si>
  <si>
    <t>998766101</t>
  </si>
  <si>
    <t>Přesun hmot tonážní pro konstrukce truhlářské v objektech v do 6 m</t>
  </si>
  <si>
    <t>-1707827436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</si>
  <si>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</si>
  <si>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</si>
  <si>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</si>
  <si>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278</t>
  </si>
  <si>
    <t>767531111</t>
  </si>
  <si>
    <t>Montáž vstupních kovových nebo plastových rohoží čistících zón</t>
  </si>
  <si>
    <t>-424922497</t>
  </si>
  <si>
    <t>Montáž vstupních čistících zón z rohoží kovových nebo plastových</t>
  </si>
  <si>
    <t>0,45*0,6</t>
  </si>
  <si>
    <t>279</t>
  </si>
  <si>
    <t>6975211</t>
  </si>
  <si>
    <t xml:space="preserve">rohož vnitřní s nerez rámečkem,  provedení PA, hustý povrch, jemné dočištění, zapuštění do dlažby</t>
  </si>
  <si>
    <t>-1370627172</t>
  </si>
  <si>
    <t>280</t>
  </si>
  <si>
    <t>767620718</t>
  </si>
  <si>
    <t>Montáž oken - pákového uzávěru</t>
  </si>
  <si>
    <t>351168257</t>
  </si>
  <si>
    <t>Montáž oken zdvojených ostatní práce montáž kování pákového uzávěru</t>
  </si>
  <si>
    <t>281</t>
  </si>
  <si>
    <t>5491311</t>
  </si>
  <si>
    <t>uzávěr ventilační okenní pákový dle skut</t>
  </si>
  <si>
    <t>747058295</t>
  </si>
  <si>
    <t>282</t>
  </si>
  <si>
    <t>76789011</t>
  </si>
  <si>
    <t>D+M typová stříška zavěšená vč kotvení ozn 2 vel 1100/6300mm, nerez, bezp sklo, vč táhel</t>
  </si>
  <si>
    <t>960615270</t>
  </si>
  <si>
    <t>283</t>
  </si>
  <si>
    <t>76789012</t>
  </si>
  <si>
    <t>D+M typová stříška zavěšená vč kotvení ozn 3 vel 1100/3000mm, nerez, bezp sklo, vč táhel</t>
  </si>
  <si>
    <t>-1120283282</t>
  </si>
  <si>
    <t>284</t>
  </si>
  <si>
    <t>998767101</t>
  </si>
  <si>
    <t>Přesun hmot tonážní pro zámečnické konstrukce v objektech v do 6 m</t>
  </si>
  <si>
    <t>1281406350</t>
  </si>
  <si>
    <t>Přesun hmot pro zámečnické konstrukce stanovený z hmotnosti přesunovaného materiálu vodorovná dopravní vzdálenost do 50 m v objektech výšky do 6 m</t>
  </si>
  <si>
    <t>771</t>
  </si>
  <si>
    <t>Podlahy z dlaždic</t>
  </si>
  <si>
    <t>285</t>
  </si>
  <si>
    <t>771574263</t>
  </si>
  <si>
    <t>Montáž podlah keramických pro mechanické zatížení protiskluzných lepených flexibilním lepidlem přes 9 do 12 ks/m2</t>
  </si>
  <si>
    <t>461341708</t>
  </si>
  <si>
    <t>Montáž podlah z dlaždic keramických lepených flexibilním lepidlem maloformátových pro vysoké mechanické zatížení protiskluzných nebo reliéfních (bezbariérových) přes 9 do 12 ks/m2</t>
  </si>
  <si>
    <t>p3+p4</t>
  </si>
  <si>
    <t>286</t>
  </si>
  <si>
    <t>5976113</t>
  </si>
  <si>
    <t>dlaždice keramické (barevné) 30 x 30 x 0,8 cm I. j. protiskluzné</t>
  </si>
  <si>
    <t>-1712283694</t>
  </si>
  <si>
    <t xml:space="preserve">Obkládačky a dlaždice keramické dlaždice formát 30 x 30 x  0,8 cm  (barevné)  I.j.  (cen.skup. 72)</t>
  </si>
  <si>
    <t>(p3+p4)*1,1</t>
  </si>
  <si>
    <t>287</t>
  </si>
  <si>
    <t>771121011</t>
  </si>
  <si>
    <t>Nátěr penetrační na podlahu</t>
  </si>
  <si>
    <t>-1006126205</t>
  </si>
  <si>
    <t>Příprava podkladu před provedením dlažby nátěr penetrační na podlahu</t>
  </si>
  <si>
    <t>288</t>
  </si>
  <si>
    <t>771151012</t>
  </si>
  <si>
    <t>Samonivelační stěrka podlah pevnosti 20 MPa tl přes 3 do 5 mm</t>
  </si>
  <si>
    <t>2122486538</t>
  </si>
  <si>
    <t>Příprava podkladu před provedením dlažby samonivelační stěrka min.pevnosti 20 MPa, tloušťky přes 3 do 5 mm</t>
  </si>
  <si>
    <t>289</t>
  </si>
  <si>
    <t>998771101</t>
  </si>
  <si>
    <t>Přesun hmot tonážní pro podlahy z dlaždic v objektech v do 6 m</t>
  </si>
  <si>
    <t>-1580510386</t>
  </si>
  <si>
    <t>Přesun hmot pro podlahy z dlaždic stanovený z hmotnosti přesunovaného materiálu vodorovná dopravní vzdálenost do 50 m v objektech výšky do 6 m</t>
  </si>
  <si>
    <t>776</t>
  </si>
  <si>
    <t>Podlahy povlakové</t>
  </si>
  <si>
    <t>290</t>
  </si>
  <si>
    <t>776121311</t>
  </si>
  <si>
    <t>Vodou ředitelná penetrace savého podkladu povlakových podlah ředěná v poměru 1:1</t>
  </si>
  <si>
    <t>527526767</t>
  </si>
  <si>
    <t>Příprava podkladu penetrace vodou ředitelná na savý podklad (válečkováním) ředěná v poměru 1:1 podlah</t>
  </si>
  <si>
    <t>291</t>
  </si>
  <si>
    <t>776141111</t>
  </si>
  <si>
    <t>Vyrovnání podkladu povlakových podlah stěrkou pevnosti 20 MPa tl 3 mm</t>
  </si>
  <si>
    <t>-1721043422</t>
  </si>
  <si>
    <t>Příprava podkladu vyrovnání samonivelační stěrkou podlah min.pevnosti 20 MPa, tloušťky do 3 mm</t>
  </si>
  <si>
    <t>292</t>
  </si>
  <si>
    <t>776201812</t>
  </si>
  <si>
    <t>Demontáž lepených povlakových podlah s podložkou ručně</t>
  </si>
  <si>
    <t>1744095018</t>
  </si>
  <si>
    <t>Demontáž povlakových podlahovin lepených ručně s podložkou</t>
  </si>
  <si>
    <t>1,72+6,2+1,9+21,65+7,35+1,05+1,2</t>
  </si>
  <si>
    <t>4,5+13,25+8,8+6,4+2,45+3,8</t>
  </si>
  <si>
    <t>293</t>
  </si>
  <si>
    <t>776221111</t>
  </si>
  <si>
    <t>Lepení pásů z PVC standardním lepidlem</t>
  </si>
  <si>
    <t>-894367748</t>
  </si>
  <si>
    <t>Montáž podlahovin z PVC lepením standardním lepidlem z pásů standardních</t>
  </si>
  <si>
    <t>294</t>
  </si>
  <si>
    <t>2841101</t>
  </si>
  <si>
    <t>PVC heterogenní zátěžové, nášlapná vrstva 0,70 mm, R 10, zátěž 34/43, otlak do 0,02 mm, stálost do 0,10%,Bfl S1, do vlhka</t>
  </si>
  <si>
    <t>-1720511482</t>
  </si>
  <si>
    <t>p7*1,1</t>
  </si>
  <si>
    <t>295</t>
  </si>
  <si>
    <t>776223112</t>
  </si>
  <si>
    <t>Spoj povlakových podlahovin z PVC svařováním za studena</t>
  </si>
  <si>
    <t>602223076</t>
  </si>
  <si>
    <t>Montáž podlahovin z PVC spoj podlah svařováním za studena</t>
  </si>
  <si>
    <t>a4*0,8</t>
  </si>
  <si>
    <t>296</t>
  </si>
  <si>
    <t>776231111</t>
  </si>
  <si>
    <t>Lepení lamel a čtverců z vinylu standardním lepidlem</t>
  </si>
  <si>
    <t>-168869541</t>
  </si>
  <si>
    <t>Montáž podlahovin z vinylu lepením lamel nebo čtverců standardním lepidlem</t>
  </si>
  <si>
    <t>a4-p7</t>
  </si>
  <si>
    <t>297</t>
  </si>
  <si>
    <t>2841105</t>
  </si>
  <si>
    <t>díl. vinylové tl.2,0 mm,nášlap.vrstva 0,40 mm,úpr.PUR, tř.zátěže 23/32/41,otlak 0,05mm,R10,tř.otěru T,Bfl S1,bez ftalátů</t>
  </si>
  <si>
    <t>-93262266</t>
  </si>
  <si>
    <t>Podlahoviny z polyvinylchloridu bez podkladu heterogenní podlahová krytina vinylové dílce, tl. 2,00 mm</t>
  </si>
  <si>
    <t>Poznámka k položce:_x000d_
nášlapná vrstva 0,40 mm, úprava PUR, třídy zátěže 23/32/41, otlak 0,05 mm, R 10, třída otěru T, B fl S1, bez ftalátů</t>
  </si>
  <si>
    <t>p6*1,1</t>
  </si>
  <si>
    <t>298</t>
  </si>
  <si>
    <t>284110520</t>
  </si>
  <si>
    <t>díl. vinylové tl.3,0 mm,nášlap.vrstva 0,70 mm,úpr.PUR, tř.zátěže 23/34/43,otlak 0,05mm,R10,tř.otěru T,Bfl S1,bez ftalátů, vč soklu</t>
  </si>
  <si>
    <t>2142670807</t>
  </si>
  <si>
    <t>Podlahoviny z polyvinylchloridu bez podkladu heterogenní podlahová krytina vinylové dílce tl. 3,00 mm</t>
  </si>
  <si>
    <t>Poznámka k položce:_x000d_
nášlapná vrstva 0,70 mm, úprava PUR, třídy zátěže 23/34/43, otlak 0,05 mm, R 10, třída otěru T, B fl S1, bez ftalátů</t>
  </si>
  <si>
    <t>(p1+p2+p5+1,1*2,85)*1,1+a4*0,06*1,1</t>
  </si>
  <si>
    <t>299</t>
  </si>
  <si>
    <t>776421111</t>
  </si>
  <si>
    <t>Montáž obvodových lišt lepením</t>
  </si>
  <si>
    <t>759339039</t>
  </si>
  <si>
    <t>Montáž lišt obvodových lepených</t>
  </si>
  <si>
    <t>p1+p2+p5+p6+p7+1,1*2,85</t>
  </si>
  <si>
    <t>300</t>
  </si>
  <si>
    <t>2834216</t>
  </si>
  <si>
    <t>Ukončující lišta pro vložení soklíku</t>
  </si>
  <si>
    <t>-273264231</t>
  </si>
  <si>
    <t>a4*1,02</t>
  </si>
  <si>
    <t>301</t>
  </si>
  <si>
    <t>7764213</t>
  </si>
  <si>
    <t>Příplatek za požlábek u pvc do vlhka</t>
  </si>
  <si>
    <t>1093921479</t>
  </si>
  <si>
    <t>(1,6+1,8)*2-0,7</t>
  </si>
  <si>
    <t>302</t>
  </si>
  <si>
    <t>776421711</t>
  </si>
  <si>
    <t>Vložení nařezaných pásků z podlahoviny do lišt</t>
  </si>
  <si>
    <t>-126172715</t>
  </si>
  <si>
    <t>Montáž lišt vložení pásků z podlahoviny do lišt včetně nařezání</t>
  </si>
  <si>
    <t>303</t>
  </si>
  <si>
    <t>776431111</t>
  </si>
  <si>
    <t>Montáž schodišťových hran lepených</t>
  </si>
  <si>
    <t>1741649638</t>
  </si>
  <si>
    <t>Montáž schodišťových hran kovových nebo plastových lepených</t>
  </si>
  <si>
    <t>1,1*2</t>
  </si>
  <si>
    <t>304</t>
  </si>
  <si>
    <t>283421611</t>
  </si>
  <si>
    <t>hrana schodová z PVC pro nástup a výstup schod</t>
  </si>
  <si>
    <t>-1761176890</t>
  </si>
  <si>
    <t>1,1*2*1,02</t>
  </si>
  <si>
    <t>305</t>
  </si>
  <si>
    <t>776991141</t>
  </si>
  <si>
    <t>Pastování a leštění podlahovin ručně</t>
  </si>
  <si>
    <t>1055540593</t>
  </si>
  <si>
    <t>Ostatní práce údržba nových podlahovin po pokládce pastování a leštění ručně</t>
  </si>
  <si>
    <t>306</t>
  </si>
  <si>
    <t>998776101</t>
  </si>
  <si>
    <t>Přesun hmot tonážní pro podlahy povlakové v objektech v do 6 m</t>
  </si>
  <si>
    <t>-990491234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</si>
  <si>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</si>
  <si>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</si>
  <si>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</si>
  <si>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307</t>
  </si>
  <si>
    <t>781474115</t>
  </si>
  <si>
    <t>Montáž obkladů vnitřních keramických hladkých do 25 ks/m2 lepených flexibilním lepidlem</t>
  </si>
  <si>
    <t>-1863436506</t>
  </si>
  <si>
    <t>Montáž obkladů vnitřních stěn z dlaždic keramických lepených flexibilním lepidlem režných nebo glazovaných hladkých přes 22 do 25 ks/m2</t>
  </si>
  <si>
    <t xml:space="preserve">"104"  ((1,2+0,9)*2-0,6)*1,5</t>
  </si>
  <si>
    <t xml:space="preserve">"105"  ((1,2+0,89)*2-0,6*2)*1,5</t>
  </si>
  <si>
    <t xml:space="preserve">"107"  (0,6+0,1*2)*1,5</t>
  </si>
  <si>
    <t xml:space="preserve">"108"  (2,7+2,2+0,775)*2*2,5-0,8*1,97-2,22*0,8+(0,8+2,2)*2*0,2</t>
  </si>
  <si>
    <t xml:space="preserve">"112"  (1,1+1,3)*2*2,3-0,6*1,97</t>
  </si>
  <si>
    <t xml:space="preserve">"113"  (1,1+0,9)*2*2,3-0,6*1,97</t>
  </si>
  <si>
    <t xml:space="preserve">"202"  0,9*1,5</t>
  </si>
  <si>
    <t xml:space="preserve">"203"  (0,9+0,6)*1,5</t>
  </si>
  <si>
    <t xml:space="preserve">"204"  (0,9+0,6)*1,5</t>
  </si>
  <si>
    <t xml:space="preserve">"205"  (1,6+1,8)*2*2,4-0,7*1,97-1,42*0,8+(0,8+1,42)*2*0,15</t>
  </si>
  <si>
    <t>308</t>
  </si>
  <si>
    <t>5976102</t>
  </si>
  <si>
    <t xml:space="preserve">obkládačky keramické  (barevné)   I. j. vč olištování</t>
  </si>
  <si>
    <t>185105306</t>
  </si>
  <si>
    <t xml:space="preserve">Obkládačky a dlaždice keramické (bílé i barevné)   I.j.   (cen.skup.70)</t>
  </si>
  <si>
    <t>a5*1,1</t>
  </si>
  <si>
    <t>309</t>
  </si>
  <si>
    <t>781491011</t>
  </si>
  <si>
    <t>Montáž zrcadel plochy do 1 m2 lepených silikonovým tmelem na podkladní omítku</t>
  </si>
  <si>
    <t>948344155</t>
  </si>
  <si>
    <t>Montáž zrcadel lepených silikonovým tmelem na podkladní omítku, plochy do 1 m2</t>
  </si>
  <si>
    <t>0,5</t>
  </si>
  <si>
    <t>310</t>
  </si>
  <si>
    <t>6346512</t>
  </si>
  <si>
    <t>zrcadlo ozn 4 nalepené v obkladu, olištování, vel. 1200x400mm</t>
  </si>
  <si>
    <t>-2124896237</t>
  </si>
  <si>
    <t xml:space="preserve">Zrcadla nemontovaná čirá, max rozměr tabule 3210 x 2250 mm tl.  4 mm</t>
  </si>
  <si>
    <t>0,5*1,1 'Přepočtené koeficientem množství</t>
  </si>
  <si>
    <t>311</t>
  </si>
  <si>
    <t>781491021</t>
  </si>
  <si>
    <t>Montáž zrcadel plochy do 1 m2 lepených silikonovým tmelem na keramický obklad</t>
  </si>
  <si>
    <t>1611858162</t>
  </si>
  <si>
    <t>Montáž zrcadel lepených silikonovým tmelem na keramický obklad, plochy do 1 m2</t>
  </si>
  <si>
    <t>0,4*0,6*7</t>
  </si>
  <si>
    <t>312</t>
  </si>
  <si>
    <t>7341101</t>
  </si>
  <si>
    <t>Zrcadlo závěsné vel 400x600mm nad umyvadlo</t>
  </si>
  <si>
    <t>-1277395178</t>
  </si>
  <si>
    <t>313</t>
  </si>
  <si>
    <t>781121011</t>
  </si>
  <si>
    <t>Nátěr penetrační na stěnu</t>
  </si>
  <si>
    <t>-1896635578</t>
  </si>
  <si>
    <t>Příprava podkladu před provedením obkladu nátěr penetrační na stěnu</t>
  </si>
  <si>
    <t>314</t>
  </si>
  <si>
    <t>781131264</t>
  </si>
  <si>
    <t>Izolace pod obklad těsnícími pásy mezi podlahou a stěnou</t>
  </si>
  <si>
    <t>-159451812</t>
  </si>
  <si>
    <t>Izolace stěny pod obklad izolace těsnícími izolačními pásy mezi podlahou a stěnu</t>
  </si>
  <si>
    <t>315</t>
  </si>
  <si>
    <t>781774115</t>
  </si>
  <si>
    <t>Montáž obkladů vnějších z dlaždic keramických do 22 ks/m2 lepených flexibilním lepidlem</t>
  </si>
  <si>
    <t>529870573</t>
  </si>
  <si>
    <t>Montáž obkladů vnějších stěn z dlaždic keramických lepených flexibilním lepidlem režných nebo glazovaných hladkých přes 19 do 22 ks/m2</t>
  </si>
  <si>
    <t xml:space="preserve">"schod"  1,8*0,6+(1,8+0,74*2)*0,21+(1,2+0,45*2)*0,16</t>
  </si>
  <si>
    <t>316</t>
  </si>
  <si>
    <t>5976142</t>
  </si>
  <si>
    <t>dlaždice keramické slinuté neglazované mrazuvzdorné protiskluzné</t>
  </si>
  <si>
    <t>-1832922677</t>
  </si>
  <si>
    <t xml:space="preserve">Obkládačky a dlaždice keramické  dlaždice keramické vysoce slinuté neglazované mrazuvzdorné S-hladké  SL- zdrsněné  (cen.skup. 76)</t>
  </si>
  <si>
    <t>a53*1,1</t>
  </si>
  <si>
    <t>317</t>
  </si>
  <si>
    <t>998781101</t>
  </si>
  <si>
    <t>Přesun hmot tonážní pro obklady keramické v objektech v do 6 m</t>
  </si>
  <si>
    <t>-137641354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</si>
  <si>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</si>
  <si>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</si>
  <si>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</si>
  <si>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318</t>
  </si>
  <si>
    <t>783813131</t>
  </si>
  <si>
    <t>Penetrační syntetický nátěr hladkých, tenkovrstvých zrnitých a štukových omítek</t>
  </si>
  <si>
    <t>637955598</t>
  </si>
  <si>
    <t>Penetrační nátěr omítek hladkých omítek hladkých, zrnitých tenkovrstvých nebo štukových syntetický</t>
  </si>
  <si>
    <t>319</t>
  </si>
  <si>
    <t>783817421</t>
  </si>
  <si>
    <t>Krycí dvojnásobný syntetický nátěr hladkých, zrnitých tenkovrstvých nebo štukových omítek</t>
  </si>
  <si>
    <t>1612144566</t>
  </si>
  <si>
    <t>Krycí (ochranný ) nátěr omítek dvojnásobný hladkých omítek hladkých, zrnitých tenkovrstvých nebo štukových stupně členitosti 1 a 2 syntetický</t>
  </si>
  <si>
    <t xml:space="preserve">"106"  (2,6+3,67)*2*1,2</t>
  </si>
  <si>
    <t xml:space="preserve">"107"  (6+4,4)*2*1,2</t>
  </si>
  <si>
    <t xml:space="preserve">"109"  (2,3+1,1)*2*1,2</t>
  </si>
  <si>
    <t xml:space="preserve">"110"  ((2,4+1,46+0,94)*2-1,25)*2</t>
  </si>
  <si>
    <t xml:space="preserve">"111"  (2,865+2,04+6,94+2,865-1,1)*1,2</t>
  </si>
  <si>
    <t xml:space="preserve">"201"  ((3,135+1,6)*2-1,1)*1,2</t>
  </si>
  <si>
    <t>320</t>
  </si>
  <si>
    <t>783947161</t>
  </si>
  <si>
    <t>Krycí dvojnásobný polyuretanový vodou ředitelný nátěr betonové podlahy</t>
  </si>
  <si>
    <t>-356694041</t>
  </si>
  <si>
    <t>Krycí (uzavírací) nátěr betonových podlah dvojnásobný polyuretanový vodou ředitelný</t>
  </si>
  <si>
    <t xml:space="preserve">"schod"  2,35*0,7+0,7*0,17*2+2,35*0,34+0,34*0,17*2</t>
  </si>
  <si>
    <t>784</t>
  </si>
  <si>
    <t>Dokončovací práce - malby a tapety</t>
  </si>
  <si>
    <t>321</t>
  </si>
  <si>
    <t>784221101</t>
  </si>
  <si>
    <t xml:space="preserve">Dvojnásobné bílé malby  ze směsí za sucha dobře otěruvzdorných v místnostech do 3,80 m</t>
  </si>
  <si>
    <t>-607786419</t>
  </si>
  <si>
    <t>Malby z malířských směsí otěruvzdorných za sucha dvojnásobné, bílé za sucha otěruvzdorné dobře v místnostech výšky do 3,80 m</t>
  </si>
  <si>
    <t>a47*1,1</t>
  </si>
  <si>
    <t>322</t>
  </si>
  <si>
    <t>784321031</t>
  </si>
  <si>
    <t>Dvojnásobné silikátové bílé malby v místnosti výšky do 3,80 m na sdk</t>
  </si>
  <si>
    <t>1962576135</t>
  </si>
  <si>
    <t>Malby silikátové dvojnásobné, bílé v místnostech výšky do 3,80 m</t>
  </si>
  <si>
    <t>b6+a7</t>
  </si>
  <si>
    <t>323</t>
  </si>
  <si>
    <t>78435015</t>
  </si>
  <si>
    <t>Černé kresby na fasádě dle vizualizace (štítová stěna a vstupní parapet)</t>
  </si>
  <si>
    <t>487431773</t>
  </si>
  <si>
    <t>786</t>
  </si>
  <si>
    <t>Dokončovací práce - čalounické úpravy</t>
  </si>
  <si>
    <t>324</t>
  </si>
  <si>
    <t>786624111</t>
  </si>
  <si>
    <t>Montáž lamelové žaluzie do oken zdvojených dřevěných otevíravých, sklápěcích a vyklápěcích</t>
  </si>
  <si>
    <t>1437602242</t>
  </si>
  <si>
    <t>Montáž zastiňujících žaluzií lamelových do oken zdvojených otevíravých, sklápěcích nebo vyklápěcích dřevěných</t>
  </si>
  <si>
    <t xml:space="preserve">"p04"  1,35*0,8</t>
  </si>
  <si>
    <t xml:space="preserve">"p05"  1,05*2,315</t>
  </si>
  <si>
    <t xml:space="preserve">"p09"  2,92*2,315</t>
  </si>
  <si>
    <t>325</t>
  </si>
  <si>
    <t>553462000</t>
  </si>
  <si>
    <t>žaluzie horizontální interiérové</t>
  </si>
  <si>
    <t>869266556</t>
  </si>
  <si>
    <t>Příslušenství stavební kovové žaluzie horizontální interiérové</t>
  </si>
  <si>
    <t>326</t>
  </si>
  <si>
    <t>998786101</t>
  </si>
  <si>
    <t>Přesun hmot tonážní pro čalounické úpravy v objektech v do 6 m</t>
  </si>
  <si>
    <t>1637130878</t>
  </si>
  <si>
    <t>Přesun hmot pro čalounické úpravy stanovený z hmotnosti přesunovaného materiálu vodorovná dopravní vzdálenost do 50 m v objektech výšky (hloubky) do 6 m</t>
  </si>
  <si>
    <t>VRN</t>
  </si>
  <si>
    <t>Vedlejší rozpočtové náklady</t>
  </si>
  <si>
    <t>VRN1</t>
  </si>
  <si>
    <t>Průzkumné, geodetické a projektové práce</t>
  </si>
  <si>
    <t>327</t>
  </si>
  <si>
    <t>013254000</t>
  </si>
  <si>
    <t>Dokumentace skutečného provedení stavby</t>
  </si>
  <si>
    <t>1024</t>
  </si>
  <si>
    <t>1575494671</t>
  </si>
  <si>
    <t>Průzkumné, geodetické a projektové práce projektové práce dokumentace stavby (výkresová a textová) skutečného provedení stavby</t>
  </si>
  <si>
    <t>VRN3</t>
  </si>
  <si>
    <t>Zařízení staveniště</t>
  </si>
  <si>
    <t>328</t>
  </si>
  <si>
    <t>030001000</t>
  </si>
  <si>
    <t>871436208</t>
  </si>
  <si>
    <t>Základní rozdělení průvodních činností a nákladů zařízení staveniště</t>
  </si>
  <si>
    <t>VRN7</t>
  </si>
  <si>
    <t>Provozní vlivy</t>
  </si>
  <si>
    <t>329</t>
  </si>
  <si>
    <t>070001000</t>
  </si>
  <si>
    <t>-2131201459</t>
  </si>
  <si>
    <t>Základní rozdělení průvodních činností a nákladů provozní vlivy</t>
  </si>
  <si>
    <t>zt - Zdravotní 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</si>
  <si>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</si>
  <si>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</si>
  <si>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</si>
  <si>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726 - Zdravotechnika - předstěnové instalace</t>
  </si>
  <si>
    <t xml:space="preserve">    727 - Zdravotechnika - požární ochrana</t>
  </si>
  <si>
    <t>132251251</t>
  </si>
  <si>
    <t>Hloubení rýh nezapažených š do 2000 mm v hornině třídy těžitelnosti I skupiny 3 objem do 20 m3 strojně</t>
  </si>
  <si>
    <t>167151101</t>
  </si>
  <si>
    <t>Nakládání výkopku z hornin třídy těžitelnosti I skupiny 1 až 3 do 100 m3</t>
  </si>
  <si>
    <t>171151103</t>
  </si>
  <si>
    <t>Uložení sypaniny z hornin soudržných do násypů zhutněných strojně</t>
  </si>
  <si>
    <t>175151101</t>
  </si>
  <si>
    <t>Obsypání potrubí strojně sypaninou bez prohození, uloženou do 3 m</t>
  </si>
  <si>
    <t>175101201pc1</t>
  </si>
  <si>
    <t>Kamenivo těžené</t>
  </si>
  <si>
    <t>451573111</t>
  </si>
  <si>
    <t>Lože pod potrubí otevřený výkop ze štěrkopísku</t>
  </si>
  <si>
    <t>721</t>
  </si>
  <si>
    <t>Zdravotechnika - vnitřní kanalizace</t>
  </si>
  <si>
    <t>721110806</t>
  </si>
  <si>
    <t>Demontáž potrubí kameninové do DN 200</t>
  </si>
  <si>
    <t>721110806pc1</t>
  </si>
  <si>
    <t>Napojení na revizní šachtu, vyčištění RŠ, betonová kyneta</t>
  </si>
  <si>
    <t>721140802</t>
  </si>
  <si>
    <t>Demontáž potrubí litinové do DN 100</t>
  </si>
  <si>
    <t>721171803</t>
  </si>
  <si>
    <t>Demontáž potrubí z PVC do D 75</t>
  </si>
  <si>
    <t>721173401</t>
  </si>
  <si>
    <t>Potrubí kanalizační plastové svodné systém KG DN 100</t>
  </si>
  <si>
    <t>721173402</t>
  </si>
  <si>
    <t>Potrubí kanalizační plastové svodné systém KG DN 125</t>
  </si>
  <si>
    <t>721173403</t>
  </si>
  <si>
    <t>Potrubí kanalizační plastové svodné systém KG DN 150</t>
  </si>
  <si>
    <t>721174024</t>
  </si>
  <si>
    <t>Potrubí kanalizační z PP odpadní systém HT DN 70</t>
  </si>
  <si>
    <t>721174025</t>
  </si>
  <si>
    <t>Potrubí kanalizační z PP odpadní systém HT DN 100</t>
  </si>
  <si>
    <t>721174042</t>
  </si>
  <si>
    <t>Potrubí kanalizační z PP připojovací systém HT DN 40</t>
  </si>
  <si>
    <t>721174042PC1</t>
  </si>
  <si>
    <t>Potrubí kanalizační z PP připojovací systém HT DN32</t>
  </si>
  <si>
    <t>721174043</t>
  </si>
  <si>
    <t>Potrubí kanalizační z PP připojovací systém HT DN 50</t>
  </si>
  <si>
    <t>721194104</t>
  </si>
  <si>
    <t>Vyvedení a upevnění odpadních výpustek DN 40</t>
  </si>
  <si>
    <t>721194107</t>
  </si>
  <si>
    <t>Vyvedení a upevnění odpadních výpustek DN 70</t>
  </si>
  <si>
    <t>721194109</t>
  </si>
  <si>
    <t>Vyvedení a upevnění odpadních výpustek DN 100</t>
  </si>
  <si>
    <t>721210817</t>
  </si>
  <si>
    <t>Demontáž vpustí vanových DN 50</t>
  </si>
  <si>
    <t>721212113</t>
  </si>
  <si>
    <t>Odtokový sprchový žlab délky 900 mm s krycím roštem a zápachovou uzávěrkou</t>
  </si>
  <si>
    <t>721220801</t>
  </si>
  <si>
    <t>Demontáž uzávěrek zápachových DN 50</t>
  </si>
  <si>
    <t>721242803</t>
  </si>
  <si>
    <t>Posun lapače střešních splavenin s propojením na stáv. kanalizaci</t>
  </si>
  <si>
    <t>721273153</t>
  </si>
  <si>
    <t>Hlavice ventilační polypropylen PP DN 110</t>
  </si>
  <si>
    <t>721274103</t>
  </si>
  <si>
    <t>Přivzdušňovací ventil odpadních potrubí DN 110</t>
  </si>
  <si>
    <t>721274121</t>
  </si>
  <si>
    <t>Přivzdušňovací ventil HL 905</t>
  </si>
  <si>
    <t>721274121pc1</t>
  </si>
  <si>
    <t>Kalich pro úkapy HL 21</t>
  </si>
  <si>
    <t>721290111</t>
  </si>
  <si>
    <t>Zkouška těsnosti potrubí kanalizace vodou do DN 125</t>
  </si>
  <si>
    <t>721290112</t>
  </si>
  <si>
    <t>Zkouška těsnosti potrubí kanalizace vodou do DN 200</t>
  </si>
  <si>
    <t>721290123</t>
  </si>
  <si>
    <t>Zkouška těsnosti potrubí kanalizace kouřem do DN 300</t>
  </si>
  <si>
    <t>CS ÚRS 2014 02</t>
  </si>
  <si>
    <t>721300942</t>
  </si>
  <si>
    <t>Pročištění lapačů střešních splavenin</t>
  </si>
  <si>
    <t>998721201</t>
  </si>
  <si>
    <t>Přesun hmot procentní pro vnitřní kanalizace v objektech v do 6 m</t>
  </si>
  <si>
    <t>%</t>
  </si>
  <si>
    <t>722</t>
  </si>
  <si>
    <t>Zdravotechnika - vnitřní vodovod</t>
  </si>
  <si>
    <t>722130801</t>
  </si>
  <si>
    <t>Demontáž potrubí ocelové pozinkované závitové do DN 25</t>
  </si>
  <si>
    <t>722174022</t>
  </si>
  <si>
    <t>Potrubí vodovodní plastové PPR svar polyfuze PN 20 D 20 x 3,4 mm</t>
  </si>
  <si>
    <t>722174022pc1</t>
  </si>
  <si>
    <t>Flexi hadice 1/2"</t>
  </si>
  <si>
    <t>ks</t>
  </si>
  <si>
    <t>722174023</t>
  </si>
  <si>
    <t>Potrubí vodovodní plastové PPR svar polyfuze PN 20 D 25 x 4,2 mm</t>
  </si>
  <si>
    <t>722174024</t>
  </si>
  <si>
    <t>Potrubí vodovodní plastové PPR svar polyfuze PN 20 D 32 x5,4 mm</t>
  </si>
  <si>
    <t>722174030pc1</t>
  </si>
  <si>
    <t>Pozinkovaný žlab + upevňovací materiál</t>
  </si>
  <si>
    <t>722181222</t>
  </si>
  <si>
    <t>Ochrana kanalizačníhopotrubí přilepenými tepelně izolačními trubicemi z PE tl do 10 mm DN do 42 mm</t>
  </si>
  <si>
    <t>722181223</t>
  </si>
  <si>
    <t>Ochrana kanalizačního potrubí přilepenými tepelně izolačními trubicemi z PE tl do 10 mm DN do 62 mm</t>
  </si>
  <si>
    <t>722181231</t>
  </si>
  <si>
    <t>Ochrana vodovodního potrubí přilepenými tepelně izolačními trubicemi z PE tl do 15 mm DN do 22 mm</t>
  </si>
  <si>
    <t>722181232</t>
  </si>
  <si>
    <t>Ochrana vodovodního potrubí přilepenými tepelně izolačními trubicemi z PE tl do 15 mm DN do 42 mm</t>
  </si>
  <si>
    <t>722181242</t>
  </si>
  <si>
    <t>Ochrana vodovodního potrubí přilepenými tepelně izolačními trubicemi z PE tl do 20 mm DN do 42 mm</t>
  </si>
  <si>
    <t>722181244</t>
  </si>
  <si>
    <t>Ochrana kanalizačního potrubí přilepenými tepelně izolačními trubicemi z PE tl do 20 mm DN do 92 mm</t>
  </si>
  <si>
    <t>722181245</t>
  </si>
  <si>
    <t>Ochrana kanalizačního potrubí přilepenými tepelně izolačními trubicemi z PE tl do 20 mm DN přes 92 mm</t>
  </si>
  <si>
    <t>722181812</t>
  </si>
  <si>
    <t>Demontáž plstěných pásů z trub do D 50</t>
  </si>
  <si>
    <t>722190401</t>
  </si>
  <si>
    <t>Vyvedení a upevnění výpustku do DN 25</t>
  </si>
  <si>
    <t>722190901</t>
  </si>
  <si>
    <t>Uzavření nebo otevření vodovodního potrubí při opravách</t>
  </si>
  <si>
    <t>722220851</t>
  </si>
  <si>
    <t>Demontáž armatur závitových s jedním závitem G do 3/4</t>
  </si>
  <si>
    <t>722220862</t>
  </si>
  <si>
    <t>Demontáž armatur závitových se dvěma závity G do 5/4</t>
  </si>
  <si>
    <t>722231251</t>
  </si>
  <si>
    <t>Ventil pojistný mosazný G 1/2 PN 6 do 100°C k bojleru s vnitřním x vnějším závitem</t>
  </si>
  <si>
    <t>722232043</t>
  </si>
  <si>
    <t>Kohout kulový přímý G 1/2 PN 42 do 185°C vnitřní závit</t>
  </si>
  <si>
    <t>722232045</t>
  </si>
  <si>
    <t>Kohout kulový přímý G 1 PN 42 do 185°C vnitřní závit</t>
  </si>
  <si>
    <t>722239101</t>
  </si>
  <si>
    <t>Montáž armatur vodovodních se dvěma závity G 1/2</t>
  </si>
  <si>
    <t>722239101pc1</t>
  </si>
  <si>
    <t>Skupinový termoskopický ventil - připojení 1/2"</t>
  </si>
  <si>
    <t>722260811</t>
  </si>
  <si>
    <t>Demontáž vodoměrů závitových G 1/2</t>
  </si>
  <si>
    <t>722262301</t>
  </si>
  <si>
    <t>Vodoměr závitový vícevtokový mokroběžný do 40 °C G 3/4 x 105 mm Qn 2,5 m3/s vertikální</t>
  </si>
  <si>
    <t>722290226</t>
  </si>
  <si>
    <t>Zkouška těsnosti vodovodního potrubí závitového do DN 50</t>
  </si>
  <si>
    <t>722290234</t>
  </si>
  <si>
    <t>Proplach a dezinfekce vodovodního potrubí do DN 80</t>
  </si>
  <si>
    <t>998722201</t>
  </si>
  <si>
    <t>Přesun hmot procentní pro vnitřní vodovod v objektech v do 6 m</t>
  </si>
  <si>
    <t>723</t>
  </si>
  <si>
    <t>Zdravotechnika - vnitřní plynovod</t>
  </si>
  <si>
    <t>723120805</t>
  </si>
  <si>
    <t>Demontáž potrubí ocelové závitové svařované do DN 50</t>
  </si>
  <si>
    <t>723190901</t>
  </si>
  <si>
    <t>Uzavření,otevření plynovodního potrubí při opravě</t>
  </si>
  <si>
    <t>723190909</t>
  </si>
  <si>
    <t>Zkouška těsnosti potrubí plynovodního</t>
  </si>
  <si>
    <t>723190916</t>
  </si>
  <si>
    <t>Navaření zátky na potrubí plynovodní DN 40</t>
  </si>
  <si>
    <t>725110811</t>
  </si>
  <si>
    <t>Demontáž klozetů splachovací s nádrží</t>
  </si>
  <si>
    <t>725111131</t>
  </si>
  <si>
    <t>Splachovač nádržkový plastový vysokopoložený</t>
  </si>
  <si>
    <t>725111132</t>
  </si>
  <si>
    <t>Splachovač nádržkový plastový nízkopoložený</t>
  </si>
  <si>
    <t>725112015</t>
  </si>
  <si>
    <t>Klozet keramický dětský standardní samostatně stojící s hlubokým splachováním odpad svislý</t>
  </si>
  <si>
    <t>725112021</t>
  </si>
  <si>
    <t>Klozet keramický závěsný na nosné stěny s hlubokým splachováním odpad vodorovný + sedátko</t>
  </si>
  <si>
    <t>725112021pc1</t>
  </si>
  <si>
    <t>Klozet keramický dětský závěsný na nosné stěny s hlubokým splachováním odpad vodorovný + sedátko</t>
  </si>
  <si>
    <t>725210821</t>
  </si>
  <si>
    <t>Demontáž umyvadel bez výtokových armatur</t>
  </si>
  <si>
    <t>725211601</t>
  </si>
  <si>
    <t>Umyvadlo keramické 530 se spodní skříňkou</t>
  </si>
  <si>
    <t>725211602</t>
  </si>
  <si>
    <t>Umyvadlo keramické připevněné na stěnu šrouby bílé bez krytu na sifon 550 mm</t>
  </si>
  <si>
    <t>725211603</t>
  </si>
  <si>
    <t>Umyvadlo keramické připevněné na stěnu šrouby bílé bez krytu na sifon 500 mm</t>
  </si>
  <si>
    <t>725211705</t>
  </si>
  <si>
    <t>Umývátko keramické rohové 450 mm</t>
  </si>
  <si>
    <t>725220842</t>
  </si>
  <si>
    <t>Demontáž van ocelových volně stojících</t>
  </si>
  <si>
    <t>725331111</t>
  </si>
  <si>
    <t>Výlevka bez výtokových armatur keramická se sklopnou plastovou mřížkou 425 mm</t>
  </si>
  <si>
    <t>725514802</t>
  </si>
  <si>
    <t>Demontáž ohřívač průtokový plynový do 16 litrů za minutu</t>
  </si>
  <si>
    <t>725531101</t>
  </si>
  <si>
    <t>Elektrický ohřívač beztlakový DEM 4,4 kW+beztlaková baterie MAE</t>
  </si>
  <si>
    <t>725532102</t>
  </si>
  <si>
    <t>Elektrický ohřívač zásobníkový akumulační závěsný svislý 20 l / 2,2kW</t>
  </si>
  <si>
    <t>725590811</t>
  </si>
  <si>
    <t>Přemístění vnitrostaveništní demontovaných pro zařizovací předměty v objektech výšky do 6 m</t>
  </si>
  <si>
    <t>725610810</t>
  </si>
  <si>
    <t>Demontáž sporáků plynových</t>
  </si>
  <si>
    <t>725812215</t>
  </si>
  <si>
    <t>Ventil stojánkový klasický G 1/2</t>
  </si>
  <si>
    <t>725813111</t>
  </si>
  <si>
    <t>desingový rohový ventil bez připojovací trubičky nebo flexi hadičky G 1/2</t>
  </si>
  <si>
    <t>725820801</t>
  </si>
  <si>
    <t>Demontáž baterie nástěnné do G 3 / 4</t>
  </si>
  <si>
    <t>725821312</t>
  </si>
  <si>
    <t>Baterie dřezové nástěnné pákové s otáčivým kulatým ústím a délkou ramínka 300 mm</t>
  </si>
  <si>
    <t>725822611</t>
  </si>
  <si>
    <t>Baterie umyvadlové stojánkové pákové bez výpusti</t>
  </si>
  <si>
    <t>725841354</t>
  </si>
  <si>
    <t>Sprchový komplet s termostatickou nástěnnou baterií</t>
  </si>
  <si>
    <t>725860811</t>
  </si>
  <si>
    <t>Demontáž uzávěrů zápachu jednoduchých</t>
  </si>
  <si>
    <t>725861102</t>
  </si>
  <si>
    <t>Umyvadlová výpust kliklak 5/4"</t>
  </si>
  <si>
    <t>725980122</t>
  </si>
  <si>
    <t>Sádrokartonové dvířka 20/20</t>
  </si>
  <si>
    <t>725980123</t>
  </si>
  <si>
    <t>Větrací mřížka 300/300</t>
  </si>
  <si>
    <t>998725201</t>
  </si>
  <si>
    <t>Přesun hmot procentní pro zařizovací předměty v objektech v do 6 m</t>
  </si>
  <si>
    <t>726</t>
  </si>
  <si>
    <t>Zdravotechnika - předstěnové instalace</t>
  </si>
  <si>
    <t>726141031</t>
  </si>
  <si>
    <t>Instalační předstěna - klozet závěsný s ovládáním zepředu a shora do kombinovaných stěn</t>
  </si>
  <si>
    <t>726191001</t>
  </si>
  <si>
    <t>Zvukoizolační souprava pro klozet</t>
  </si>
  <si>
    <t>998726211</t>
  </si>
  <si>
    <t>Přesun hmot procentní pro instalační prefabrikáty v objektech v do 6 m</t>
  </si>
  <si>
    <t>998726292</t>
  </si>
  <si>
    <t>Příplatek k přesunu hmot procentní 726 za zvětšený přesun do 100 m</t>
  </si>
  <si>
    <t>727</t>
  </si>
  <si>
    <t>Zdravotechnika - požární ochrana</t>
  </si>
  <si>
    <t>727121135</t>
  </si>
  <si>
    <t>Protipožární zpěňující páska CP 648S</t>
  </si>
  <si>
    <t>ut - Ústřední vytápění</t>
  </si>
  <si>
    <t>713 - Izolace tepelné</t>
  </si>
  <si>
    <t>733 - Ústřední topení, rozvodné potrubí</t>
  </si>
  <si>
    <t>734 - Ústřední topení, armatury</t>
  </si>
  <si>
    <t>735 - Ústřední topení, vytápěcí tělesa</t>
  </si>
  <si>
    <t>O01 - Ostatní</t>
  </si>
  <si>
    <t>283771000</t>
  </si>
  <si>
    <t>izolace potrubí Mirelon 15x13</t>
  </si>
  <si>
    <t>283771010</t>
  </si>
  <si>
    <t>izolace potrubí Mirelon 18x13</t>
  </si>
  <si>
    <t>283771030</t>
  </si>
  <si>
    <t>izolace potrubí Mirelon 22x13</t>
  </si>
  <si>
    <t>713462111</t>
  </si>
  <si>
    <t>Izolace tepelné potrubí skružemi z PE uchyceno sponou - montáž</t>
  </si>
  <si>
    <t>Přesun hmot pro izolace tepelné v objektu výšky do 6 m</t>
  </si>
  <si>
    <t>733</t>
  </si>
  <si>
    <t>Ústřední topení, rozvodné potrubí</t>
  </si>
  <si>
    <t>733110803</t>
  </si>
  <si>
    <t>Demontáž potrubí z trubek závitových do DN 15</t>
  </si>
  <si>
    <t>733110806</t>
  </si>
  <si>
    <t>Demontáž potrubí z trubek závitových do DN 32</t>
  </si>
  <si>
    <t>733113113</t>
  </si>
  <si>
    <t>Příplatek za zhotovení závitové přípojky DN 15</t>
  </si>
  <si>
    <t>733191111</t>
  </si>
  <si>
    <t>Manžeta prostupová do DN 20</t>
  </si>
  <si>
    <t>733194912</t>
  </si>
  <si>
    <t xml:space="preserve">Navaření  potrubí hladké d 22</t>
  </si>
  <si>
    <t>733223202</t>
  </si>
  <si>
    <t>Potrubí měděné tvrdé spojené tvrdým pájením průměr 15</t>
  </si>
  <si>
    <t>733223203</t>
  </si>
  <si>
    <t>Potrubí měděné tvrdé spojené tvrdým pájením průměr 18</t>
  </si>
  <si>
    <t>733223204</t>
  </si>
  <si>
    <t>Potrubí měděné tvrdé spojené tvrdým pájením průměr 22</t>
  </si>
  <si>
    <t>998733101</t>
  </si>
  <si>
    <t>Přesun hmot pro rozvody potrubí výška objektu do 6 m</t>
  </si>
  <si>
    <t>998733201</t>
  </si>
  <si>
    <t>Potrubí - stavební přípomoce</t>
  </si>
  <si>
    <t>734</t>
  </si>
  <si>
    <t>Ústřední topení, armatury</t>
  </si>
  <si>
    <t>734200811</t>
  </si>
  <si>
    <t>Demontáž armatur 1 závit do G 1/2</t>
  </si>
  <si>
    <t>734221672</t>
  </si>
  <si>
    <t>Hlavice ovládání termostatických ventilů Heimeier zajistitelná proti zcizení</t>
  </si>
  <si>
    <t>734222611</t>
  </si>
  <si>
    <t>Svorné šroubení - měď</t>
  </si>
  <si>
    <t>734231215</t>
  </si>
  <si>
    <t>Vekolux DN 15</t>
  </si>
  <si>
    <t>998734101</t>
  </si>
  <si>
    <t>Přesun hmot armatur výška objektu do 6 m</t>
  </si>
  <si>
    <t>735</t>
  </si>
  <si>
    <t>Ústřední topení, vytápěcí tělesa</t>
  </si>
  <si>
    <t>735111810</t>
  </si>
  <si>
    <t>Demontáž otopných těles litinových člankových</t>
  </si>
  <si>
    <t>735152172</t>
  </si>
  <si>
    <t>Otopné těleso Korado Radik Ventil Kompakt typ 10 v/š 600/500 mm</t>
  </si>
  <si>
    <t>735152173</t>
  </si>
  <si>
    <t>Otopné těleso Korado Radik Ventil Kompakt typ 10 v/š 600/600 mm</t>
  </si>
  <si>
    <t>735152275</t>
  </si>
  <si>
    <t>Otopné těleso Korado Radik Ventil Kompakt typ 11 v/š 600/800 mm</t>
  </si>
  <si>
    <t>735152476</t>
  </si>
  <si>
    <t>Otopné těleso Korado Radik Ventil Kompakt typ 21 v/š 600/900 mm</t>
  </si>
  <si>
    <t>735152479</t>
  </si>
  <si>
    <t>Otopné těleso Korado Radik Ventil Kompakt typ 21 v/š 600/1200 mm</t>
  </si>
  <si>
    <t>735152577</t>
  </si>
  <si>
    <t>Otopné těleso Korado Radik Ventil Kompakt typ 22 v/š 600/1000 mm</t>
  </si>
  <si>
    <t>735152583</t>
  </si>
  <si>
    <t>Otopné těleso Korado Radik Ventil Kompakt typ 22 v/š 600/2000 mm</t>
  </si>
  <si>
    <t>735159110</t>
  </si>
  <si>
    <t>Montáž otopných panelových těles jednořadých mimo VSŽ do 1500</t>
  </si>
  <si>
    <t>735159220</t>
  </si>
  <si>
    <t>Montáž otopných panelových těles dvouřadých mimo VSŽ do 1500</t>
  </si>
  <si>
    <t>735159240</t>
  </si>
  <si>
    <t>Montáž otopných panelových těles dvouřadých mimo VSŽ do 2820</t>
  </si>
  <si>
    <t>735291800</t>
  </si>
  <si>
    <t>Demontáž konzol a držáků do odpadu</t>
  </si>
  <si>
    <t>735494811</t>
  </si>
  <si>
    <t>Vypuštění vody z otopných těles</t>
  </si>
  <si>
    <t>998735101</t>
  </si>
  <si>
    <t>Přesun hmot otopná tělesa výška objektu do 6 m</t>
  </si>
  <si>
    <t>O01</t>
  </si>
  <si>
    <t>Ostatní</t>
  </si>
  <si>
    <t>Pol1</t>
  </si>
  <si>
    <t>HZS - topná zkouška, zaregulování otopného systému</t>
  </si>
  <si>
    <t>hod</t>
  </si>
  <si>
    <t>Pol2</t>
  </si>
  <si>
    <t>HZS - nespecifikované práce nad rámec dodávky</t>
  </si>
  <si>
    <t>Pol3</t>
  </si>
  <si>
    <t>Ocelové konstrukce</t>
  </si>
  <si>
    <t>el - Elektroinstalace</t>
  </si>
  <si>
    <t xml:space="preserve">    741 - Elektroinstalace - silnoproud</t>
  </si>
  <si>
    <t>741</t>
  </si>
  <si>
    <t>Elektroinstalace - silnoproud</t>
  </si>
  <si>
    <t>Pol4</t>
  </si>
  <si>
    <t>Kabel CYKY 3x1,5</t>
  </si>
  <si>
    <t>Pol5</t>
  </si>
  <si>
    <t>Kabel CYKY 3x2,5</t>
  </si>
  <si>
    <t>Pol6</t>
  </si>
  <si>
    <t>Kabel CYKY 3x4</t>
  </si>
  <si>
    <t>Pol7</t>
  </si>
  <si>
    <t>Kabel CYKY 5x1,5</t>
  </si>
  <si>
    <t>Pol8</t>
  </si>
  <si>
    <t>Kabel CYKY 5x6</t>
  </si>
  <si>
    <t>Pol9</t>
  </si>
  <si>
    <t>Kabel UTP cat6</t>
  </si>
  <si>
    <t>Pol10</t>
  </si>
  <si>
    <t>Vodič CY 4 zelenožlutý pro pospojování</t>
  </si>
  <si>
    <t>Pol11</t>
  </si>
  <si>
    <t>Ukončení kabelu do 4x10 v rozvaděči</t>
  </si>
  <si>
    <t>Pol12</t>
  </si>
  <si>
    <t>N- Nouzový modul do svítidla 40W/1hodina</t>
  </si>
  <si>
    <t>Pol13</t>
  </si>
  <si>
    <t>A-Svítidlo zářivkové přisazené, MODUS LLX136 B, bílá mřížka, el.předřadník,</t>
  </si>
  <si>
    <t>Pol14</t>
  </si>
  <si>
    <t>B- Svítidlo zářivkové přisazené, MODUS LLX336 AL, AL leštěná mřížka, el.předřadník,</t>
  </si>
  <si>
    <t>Pol15</t>
  </si>
  <si>
    <t xml:space="preserve">C - Svítidlo zářivkové přisazené,MODUS LLX136 AL,  AL leštěná mřížka, el.předřadník,</t>
  </si>
  <si>
    <t>Pol16</t>
  </si>
  <si>
    <t>D - Svítidlo LED přisazené, DEOS S116cLCI1163A3</t>
  </si>
  <si>
    <t>Pol17</t>
  </si>
  <si>
    <t>E - Svítidlo LED přisazené, DEOS S118cLCI1183A3</t>
  </si>
  <si>
    <t>Pol18</t>
  </si>
  <si>
    <t>F - Svítidlo OSMONT AURA 3NK-E-26 062</t>
  </si>
  <si>
    <t>Pol19</t>
  </si>
  <si>
    <t>G - Svítidlo OSMONT AURA 3-E-25 K63 062</t>
  </si>
  <si>
    <t>Pol20</t>
  </si>
  <si>
    <t xml:space="preserve">H -  Nástěnné svítidlo s čidlem pohybu</t>
  </si>
  <si>
    <t>Pol21</t>
  </si>
  <si>
    <t>Spínač jednopólový řaz.1 3559-A01345</t>
  </si>
  <si>
    <t>Pol22</t>
  </si>
  <si>
    <t>Spínač dvoupólový řaz.2 3559-A02345</t>
  </si>
  <si>
    <t>Pol23</t>
  </si>
  <si>
    <t>Přepínač střídavý řaz.5 3559-A05345</t>
  </si>
  <si>
    <t>Pol24</t>
  </si>
  <si>
    <t>Přepínač střídavý řaz.6 3559-A25345</t>
  </si>
  <si>
    <t>Pol25</t>
  </si>
  <si>
    <t>Přepínač křížový řaz.7 3559-A07345</t>
  </si>
  <si>
    <t>Pol26</t>
  </si>
  <si>
    <t>Zásuvka jednonásobná 16A/250V IP40 ABB TANGO 5519A-A02357 B</t>
  </si>
  <si>
    <t>Pol27</t>
  </si>
  <si>
    <t>Krabice KPR68</t>
  </si>
  <si>
    <t>Pol28</t>
  </si>
  <si>
    <t>Krabice KR68</t>
  </si>
  <si>
    <t>Pol29</t>
  </si>
  <si>
    <t>Přípojka 20A polozapuštěná</t>
  </si>
  <si>
    <t>Pol30</t>
  </si>
  <si>
    <t>Kabelový žlab PVC 120/60 s kovovou přepážkou</t>
  </si>
  <si>
    <t>Pol31</t>
  </si>
  <si>
    <t>Lišta vkládací PVC VKL 20/20</t>
  </si>
  <si>
    <t>Pol32</t>
  </si>
  <si>
    <t>Lišta vkládací PVC VKL 40/20</t>
  </si>
  <si>
    <t>Pol33</t>
  </si>
  <si>
    <t>Adaptér na lištu pro osazení přístroje.</t>
  </si>
  <si>
    <t>Pol34</t>
  </si>
  <si>
    <t>Drát AlMgSi 8mm</t>
  </si>
  <si>
    <t>Pol35</t>
  </si>
  <si>
    <t>Svorka hromosvodová SS</t>
  </si>
  <si>
    <t>Pol36</t>
  </si>
  <si>
    <t>Svorka hromosvodová SO</t>
  </si>
  <si>
    <t>Pol37</t>
  </si>
  <si>
    <t>Svorka hromosvodová SZ</t>
  </si>
  <si>
    <t>Pol38</t>
  </si>
  <si>
    <t>Svorka hromosvodová SR03</t>
  </si>
  <si>
    <t>Pol39</t>
  </si>
  <si>
    <t>Označení svodu hromosvodu</t>
  </si>
  <si>
    <t>Pol40</t>
  </si>
  <si>
    <t>Ochranný úhelník</t>
  </si>
  <si>
    <t>Pol41</t>
  </si>
  <si>
    <t>Držák ochranného úhelníku</t>
  </si>
  <si>
    <t>Pol42</t>
  </si>
  <si>
    <t>Podpěra PV 21</t>
  </si>
  <si>
    <t>Pol43</t>
  </si>
  <si>
    <t>Podpěra PV 03</t>
  </si>
  <si>
    <t>Pol44</t>
  </si>
  <si>
    <t>Časové relé doběhové CS3-4D do krabice pod vypínač, nebo KU68</t>
  </si>
  <si>
    <t>Pol45</t>
  </si>
  <si>
    <t>Úprava rozvaděče RH</t>
  </si>
  <si>
    <t>Pol46</t>
  </si>
  <si>
    <t>Rozvodnice R1.1</t>
  </si>
  <si>
    <t>Pol47</t>
  </si>
  <si>
    <t>Rozvodnice R1.2</t>
  </si>
  <si>
    <t>Pol48</t>
  </si>
  <si>
    <t>Rozvaděč STAKOHOME-BYT02-23/08K-6UTP</t>
  </si>
  <si>
    <t>Pol49</t>
  </si>
  <si>
    <t>Zásuvka datová cat6 kompletní</t>
  </si>
  <si>
    <t>Pol50</t>
  </si>
  <si>
    <t>Domácí telefon 1x el. vrátný, 1x el. zámek, 3x domácí telefon</t>
  </si>
  <si>
    <t>set</t>
  </si>
  <si>
    <t>Pol51</t>
  </si>
  <si>
    <t>Úprava st. Zvonkového tabla</t>
  </si>
  <si>
    <t>Pol52</t>
  </si>
  <si>
    <t>Domácí telefon do stávajícího systému</t>
  </si>
  <si>
    <t>Pol53</t>
  </si>
  <si>
    <t>Demontáže stávající elektroinstalace</t>
  </si>
  <si>
    <t>Pol54</t>
  </si>
  <si>
    <t>Zkoušky a revize</t>
  </si>
  <si>
    <t>74101</t>
  </si>
  <si>
    <t>Montáž</t>
  </si>
  <si>
    <t>kč</t>
  </si>
  <si>
    <t>SEZNAM FIGUR</t>
  </si>
  <si>
    <t>Výměra</t>
  </si>
  <si>
    <t xml:space="preserve"> stav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</si>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</sst>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5938" style="1" customWidth="1"/>
    <col min="2" max="2" width="1.667969" style="1" customWidth="1"/>
    <col min="3" max="3" width="4.105469" style="1" customWidth="1"/>
    <col min="4" max="4" width="2.664063" style="1" customWidth="1"/>
    <col min="5" max="5" width="2.664063" style="1" customWidth="1"/>
    <col min="6" max="6" width="2.664063" style="1" customWidth="1"/>
    <col min="7" max="7" width="2.664063" style="1" customWidth="1"/>
    <col min="8" max="8" width="2.664063" style="1" customWidth="1"/>
    <col min="9" max="9" width="2.664063" style="1" customWidth="1"/>
    <col min="10" max="10" width="2.664063" style="1" customWidth="1"/>
    <col min="11" max="11" width="2.664063" style="1" customWidth="1"/>
    <col min="12" max="12" width="2.664063" style="1" customWidth="1"/>
    <col min="13" max="13" width="2.664063" style="1" customWidth="1"/>
    <col min="14" max="14" width="2.664063" style="1" customWidth="1"/>
    <col min="15" max="15" width="2.664063" style="1" customWidth="1"/>
    <col min="16" max="16" width="2.664063" style="1" customWidth="1"/>
    <col min="17" max="17" width="2.664063" style="1" customWidth="1"/>
    <col min="18" max="18" width="2.664063" style="1" customWidth="1"/>
    <col min="19" max="19" width="2.664063" style="1" customWidth="1"/>
    <col min="20" max="20" width="2.664063" style="1" customWidth="1"/>
    <col min="21" max="21" width="2.664063" style="1" customWidth="1"/>
    <col min="22" max="22" width="2.664063" style="1" customWidth="1"/>
    <col min="23" max="23" width="2.664063" style="1" customWidth="1"/>
    <col min="24" max="24" width="2.664063" style="1" customWidth="1"/>
    <col min="25" max="25" width="2.664063" style="1" customWidth="1"/>
    <col min="26" max="26" width="2.664063" style="1" customWidth="1"/>
    <col min="27" max="27" width="2.664063" style="1" customWidth="1"/>
    <col min="28" max="28" width="2.664063" style="1" customWidth="1"/>
    <col min="29" max="29" width="2.664063" style="1" customWidth="1"/>
    <col min="30" max="30" width="2.664063" style="1" customWidth="1"/>
    <col min="31" max="31" width="2.664063" style="1" customWidth="1"/>
    <col min="32" max="32" width="2.664063" style="1" customWidth="1"/>
    <col min="33" max="33" width="2.664063" style="1" customWidth="1"/>
    <col min="34" max="34" width="3.335938" style="1" customWidth="1"/>
    <col min="35" max="35" width="47.44531" style="1" customWidth="1"/>
    <col min="36" max="36" width="2.445313" style="1" customWidth="1"/>
    <col min="37" max="37" width="2.445313" style="1" customWidth="1"/>
    <col min="38" max="38" width="8.335938" style="1" customWidth="1"/>
    <col min="39" max="39" width="3.335938" style="1" customWidth="1"/>
    <col min="40" max="40" width="13.33594" style="1" customWidth="1"/>
    <col min="41" max="41" width="7.445313" style="1" customWidth="1"/>
    <col min="42" max="42" width="4.105469" style="1" customWidth="1"/>
    <col min="43" max="43" width="15.66406" style="1" hidden="1" customWidth="1"/>
    <col min="44" max="44" width="13.66406" style="1" customWidth="1"/>
    <col min="45" max="45" width="25.77734" style="1" hidden="1" customWidth="1"/>
    <col min="46" max="46" width="25.77734" style="1" hidden="1" customWidth="1"/>
    <col min="47" max="47" width="25.77734" style="1" hidden="1" customWidth="1"/>
    <col min="48" max="48" width="21.66406" style="1" hidden="1" customWidth="1"/>
    <col min="49" max="49" width="21.66406" style="1" hidden="1" customWidth="1"/>
    <col min="50" max="50" width="24.99609" style="1" hidden="1" customWidth="1"/>
    <col min="51" max="51" width="24.99609" style="1" hidden="1" customWidth="1"/>
    <col min="52" max="52" width="21.66406" style="1" hidden="1" customWidth="1"/>
    <col min="53" max="53" width="19.10547" style="1" hidden="1" customWidth="1"/>
    <col min="54" max="54" width="24.99609" style="1" hidden="1" customWidth="1"/>
    <col min="55" max="55" width="21.66406" style="1" hidden="1" customWidth="1"/>
    <col min="56" max="56" width="19.10547" style="1" hidden="1" customWidth="1"/>
    <col min="57" max="57" width="66.44531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21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21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4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slunecnice_CU22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a změna užívání části objektu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Hradec Králové, Markovická 621 - MŠ SLunečnice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30. 12. 2016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4.9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4.9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0001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4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'stav - Soupis předpokláda...'!J30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'stav - Soupis předpokláda...'!P148</f>
        <v>0</v>
      </c>
      <c r="AV95" s="129">
        <f>'stav - Soupis předpokláda...'!J33</f>
        <v>0</v>
      </c>
      <c r="AW95" s="129">
        <f>'stav - Soupis předpokláda...'!J34</f>
        <v>0</v>
      </c>
      <c r="AX95" s="129">
        <f>'stav - Soupis předpokláda...'!J35</f>
        <v>0</v>
      </c>
      <c r="AY95" s="129">
        <f>'stav - Soupis předpokláda...'!J36</f>
        <v>0</v>
      </c>
      <c r="AZ95" s="129">
        <f>'stav - Soupis předpokláda...'!F33</f>
        <v>0</v>
      </c>
      <c r="BA95" s="129">
        <f>'stav - Soupis předpokláda...'!F34</f>
        <v>0</v>
      </c>
      <c r="BB95" s="129">
        <f>'stav - Soupis předpokláda...'!F35</f>
        <v>0</v>
      </c>
      <c r="BC95" s="129">
        <f>'stav - Soupis předpokláda...'!F36</f>
        <v>0</v>
      </c>
      <c r="BD95" s="131">
        <f>'stav - Soupis předpokláda...'!F37</f>
        <v>0</v>
      </c>
      <c r="BE95" s="7"/>
      <c r="BT95" s="132" t="s">
        <v>21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7" customFormat="1" ht="14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'zt - Zdravotní technika'!J30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'zt - Zdravotní technika'!P126</f>
        <v>0</v>
      </c>
      <c r="AV96" s="129">
        <f>'zt - Zdravotní technika'!J33</f>
        <v>0</v>
      </c>
      <c r="AW96" s="129">
        <f>'zt - Zdravotní technika'!J34</f>
        <v>0</v>
      </c>
      <c r="AX96" s="129">
        <f>'zt - Zdravotní technika'!J35</f>
        <v>0</v>
      </c>
      <c r="AY96" s="129">
        <f>'zt - Zdravotní technika'!J36</f>
        <v>0</v>
      </c>
      <c r="AZ96" s="129">
        <f>'zt - Zdravotní technika'!F33</f>
        <v>0</v>
      </c>
      <c r="BA96" s="129">
        <f>'zt - Zdravotní technika'!F34</f>
        <v>0</v>
      </c>
      <c r="BB96" s="129">
        <f>'zt - Zdravotní technika'!F35</f>
        <v>0</v>
      </c>
      <c r="BC96" s="129">
        <f>'zt - Zdravotní technika'!F36</f>
        <v>0</v>
      </c>
      <c r="BD96" s="131">
        <f>'zt - Zdravotní technika'!F37</f>
        <v>0</v>
      </c>
      <c r="BE96" s="7"/>
      <c r="BT96" s="132" t="s">
        <v>21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85</v>
      </c>
    </row>
    <row r="97" s="7" customFormat="1" ht="14.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'ut - Ústřední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'ut - Ústřední vytápění'!P121</f>
        <v>0</v>
      </c>
      <c r="AV97" s="129">
        <f>'ut - Ústřední vytápění'!J33</f>
        <v>0</v>
      </c>
      <c r="AW97" s="129">
        <f>'ut - Ústřední vytápění'!J34</f>
        <v>0</v>
      </c>
      <c r="AX97" s="129">
        <f>'ut - Ústřední vytápění'!J35</f>
        <v>0</v>
      </c>
      <c r="AY97" s="129">
        <f>'ut - Ústřední vytápění'!J36</f>
        <v>0</v>
      </c>
      <c r="AZ97" s="129">
        <f>'ut - Ústřední vytápění'!F33</f>
        <v>0</v>
      </c>
      <c r="BA97" s="129">
        <f>'ut - Ústřední vytápění'!F34</f>
        <v>0</v>
      </c>
      <c r="BB97" s="129">
        <f>'ut - Ústřední vytápění'!F35</f>
        <v>0</v>
      </c>
      <c r="BC97" s="129">
        <f>'ut - Ústřední vytápění'!F36</f>
        <v>0</v>
      </c>
      <c r="BD97" s="131">
        <f>'ut - Ústřední vytápění'!F37</f>
        <v>0</v>
      </c>
      <c r="BE97" s="7"/>
      <c r="BT97" s="132" t="s">
        <v>21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85</v>
      </c>
    </row>
    <row r="98" s="7" customFormat="1" ht="14.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'el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'el - Elektroinstalace'!P118</f>
        <v>0</v>
      </c>
      <c r="AV98" s="134">
        <f>'el - Elektroinstalace'!J33</f>
        <v>0</v>
      </c>
      <c r="AW98" s="134">
        <f>'el - Elektroinstalace'!J34</f>
        <v>0</v>
      </c>
      <c r="AX98" s="134">
        <f>'el - Elektroinstalace'!J35</f>
        <v>0</v>
      </c>
      <c r="AY98" s="134">
        <f>'el - Elektroinstalace'!J36</f>
        <v>0</v>
      </c>
      <c r="AZ98" s="134">
        <f>'el - Elektroinstalace'!F33</f>
        <v>0</v>
      </c>
      <c r="BA98" s="134">
        <f>'el - Elektroinstalace'!F34</f>
        <v>0</v>
      </c>
      <c r="BB98" s="134">
        <f>'el - Elektroinstalace'!F35</f>
        <v>0</v>
      </c>
      <c r="BC98" s="134">
        <f>'el - Elektroinstalace'!F36</f>
        <v>0</v>
      </c>
      <c r="BD98" s="136">
        <f>'el - Elektroinstalace'!F37</f>
        <v>0</v>
      </c>
      <c r="BE98" s="7"/>
      <c r="BT98" s="132" t="s">
        <v>21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85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nGhTX3j9qoOAJMOngOYJ2pE4UFd8J5Prv9tY1vxK9vLXJddj0EpHSkRvbx849tYKXZu+NphN7to0nGlI3ft2xA==" hashValue="9fJAehzF/lDrFro0lWahxJioIejMuGugmHwO5JfY86jx/XY1o7xTdahevlDqkomL44TvMUyg3Ucyv5Dod2imC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tav - Soupis předpokláda...'!C2" display="/"/>
    <hyperlink ref="A96" location="'zt - Zdravotní technika'!C2" display="/"/>
    <hyperlink ref="A97" location="'ut - Ústřední vytápění'!C2" display="/"/>
    <hyperlink ref="A98" location="'el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37" t="s">
        <v>95</v>
      </c>
      <c r="BA2" s="137" t="s">
        <v>1</v>
      </c>
      <c r="BB2" s="137" t="s">
        <v>1</v>
      </c>
      <c r="BC2" s="137" t="s">
        <v>96</v>
      </c>
      <c r="BD2" s="13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  <c r="AZ3" s="137" t="s">
        <v>97</v>
      </c>
      <c r="BA3" s="137" t="s">
        <v>1</v>
      </c>
      <c r="BB3" s="137" t="s">
        <v>1</v>
      </c>
      <c r="BC3" s="137" t="s">
        <v>98</v>
      </c>
      <c r="BD3" s="137" t="s">
        <v>85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  <c r="AZ4" s="137" t="s">
        <v>100</v>
      </c>
      <c r="BA4" s="137" t="s">
        <v>1</v>
      </c>
      <c r="BB4" s="137" t="s">
        <v>1</v>
      </c>
      <c r="BC4" s="137" t="s">
        <v>101</v>
      </c>
      <c r="BD4" s="137" t="s">
        <v>85</v>
      </c>
    </row>
    <row r="5" s="1" customFormat="1" ht="6.96" customHeight="1">
      <c r="B5" s="21"/>
      <c r="L5" s="21"/>
      <c r="AZ5" s="137" t="s">
        <v>102</v>
      </c>
      <c r="BA5" s="137" t="s">
        <v>1</v>
      </c>
      <c r="BB5" s="137" t="s">
        <v>1</v>
      </c>
      <c r="BC5" s="137" t="s">
        <v>103</v>
      </c>
      <c r="BD5" s="137" t="s">
        <v>85</v>
      </c>
    </row>
    <row r="6" s="1" customFormat="1" ht="12" customHeight="1">
      <c r="B6" s="21"/>
      <c r="D6" s="142" t="s">
        <v>16</v>
      </c>
      <c r="L6" s="21"/>
      <c r="AZ6" s="137" t="s">
        <v>104</v>
      </c>
      <c r="BA6" s="137" t="s">
        <v>1</v>
      </c>
      <c r="BB6" s="137" t="s">
        <v>1</v>
      </c>
      <c r="BC6" s="137" t="s">
        <v>105</v>
      </c>
      <c r="BD6" s="137" t="s">
        <v>85</v>
      </c>
    </row>
    <row r="7" s="1" customFormat="1" ht="14.5" customHeight="1">
      <c r="B7" s="21"/>
      <c r="E7" s="143" t="str">
        <f>'Rekapitulace stavby'!K6</f>
        <v>Stavební úpravy a změna užívání části objektu</v>
      </c>
      <c r="F7" s="142"/>
      <c r="G7" s="142"/>
      <c r="H7" s="142"/>
      <c r="L7" s="21"/>
      <c r="AZ7" s="137" t="s">
        <v>106</v>
      </c>
      <c r="BA7" s="137" t="s">
        <v>1</v>
      </c>
      <c r="BB7" s="137" t="s">
        <v>1</v>
      </c>
      <c r="BC7" s="137" t="s">
        <v>107</v>
      </c>
      <c r="BD7" s="137" t="s">
        <v>85</v>
      </c>
    </row>
    <row r="8" s="2" customFormat="1" ht="12" customHeight="1">
      <c r="A8" s="39"/>
      <c r="B8" s="45"/>
      <c r="C8" s="39"/>
      <c r="D8" s="142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109</v>
      </c>
      <c r="BA8" s="137" t="s">
        <v>1</v>
      </c>
      <c r="BB8" s="137" t="s">
        <v>1</v>
      </c>
      <c r="BC8" s="137" t="s">
        <v>110</v>
      </c>
      <c r="BD8" s="137" t="s">
        <v>85</v>
      </c>
    </row>
    <row r="9" s="2" customFormat="1" ht="14.5" customHeight="1">
      <c r="A9" s="39"/>
      <c r="B9" s="45"/>
      <c r="C9" s="39"/>
      <c r="D9" s="39"/>
      <c r="E9" s="144" t="s">
        <v>111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112</v>
      </c>
      <c r="BA9" s="137" t="s">
        <v>1</v>
      </c>
      <c r="BB9" s="137" t="s">
        <v>1</v>
      </c>
      <c r="BC9" s="137" t="s">
        <v>113</v>
      </c>
      <c r="BD9" s="137" t="s">
        <v>85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7" t="s">
        <v>114</v>
      </c>
      <c r="BA10" s="137" t="s">
        <v>1</v>
      </c>
      <c r="BB10" s="137" t="s">
        <v>1</v>
      </c>
      <c r="BC10" s="137" t="s">
        <v>115</v>
      </c>
      <c r="BD10" s="137" t="s">
        <v>85</v>
      </c>
    </row>
    <row r="11" s="2" customFormat="1" ht="12" customHeight="1">
      <c r="A11" s="39"/>
      <c r="B11" s="45"/>
      <c r="C11" s="39"/>
      <c r="D11" s="142" t="s">
        <v>19</v>
      </c>
      <c r="E11" s="39"/>
      <c r="F11" s="145" t="s">
        <v>1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7" t="s">
        <v>116</v>
      </c>
      <c r="BA11" s="137" t="s">
        <v>1</v>
      </c>
      <c r="BB11" s="137" t="s">
        <v>1</v>
      </c>
      <c r="BC11" s="137" t="s">
        <v>117</v>
      </c>
      <c r="BD11" s="137" t="s">
        <v>85</v>
      </c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23</v>
      </c>
      <c r="G12" s="39"/>
      <c r="H12" s="39"/>
      <c r="I12" s="142" t="s">
        <v>24</v>
      </c>
      <c r="J12" s="146" t="str">
        <f>'Rekapitulace stavby'!AN8</f>
        <v>30. 12. 2016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7" t="s">
        <v>118</v>
      </c>
      <c r="BA12" s="137" t="s">
        <v>1</v>
      </c>
      <c r="BB12" s="137" t="s">
        <v>1</v>
      </c>
      <c r="BC12" s="137" t="s">
        <v>119</v>
      </c>
      <c r="BD12" s="137" t="s">
        <v>85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Z13" s="137" t="s">
        <v>120</v>
      </c>
      <c r="BA13" s="137" t="s">
        <v>1</v>
      </c>
      <c r="BB13" s="137" t="s">
        <v>1</v>
      </c>
      <c r="BC13" s="137" t="s">
        <v>121</v>
      </c>
      <c r="BD13" s="137" t="s">
        <v>85</v>
      </c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Z14" s="137" t="s">
        <v>122</v>
      </c>
      <c r="BA14" s="137" t="s">
        <v>1</v>
      </c>
      <c r="BB14" s="137" t="s">
        <v>1</v>
      </c>
      <c r="BC14" s="137" t="s">
        <v>123</v>
      </c>
      <c r="BD14" s="137" t="s">
        <v>85</v>
      </c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29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Z15" s="137" t="s">
        <v>124</v>
      </c>
      <c r="BA15" s="137" t="s">
        <v>1</v>
      </c>
      <c r="BB15" s="137" t="s">
        <v>1</v>
      </c>
      <c r="BC15" s="137" t="s">
        <v>125</v>
      </c>
      <c r="BD15" s="137" t="s">
        <v>85</v>
      </c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Z16" s="137" t="s">
        <v>126</v>
      </c>
      <c r="BA16" s="137" t="s">
        <v>1</v>
      </c>
      <c r="BB16" s="137" t="s">
        <v>1</v>
      </c>
      <c r="BC16" s="137" t="s">
        <v>127</v>
      </c>
      <c r="BD16" s="137" t="s">
        <v>85</v>
      </c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Z17" s="137" t="s">
        <v>128</v>
      </c>
      <c r="BA17" s="137" t="s">
        <v>1</v>
      </c>
      <c r="BB17" s="137" t="s">
        <v>1</v>
      </c>
      <c r="BC17" s="137" t="s">
        <v>129</v>
      </c>
      <c r="BD17" s="137" t="s">
        <v>85</v>
      </c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Z18" s="137" t="s">
        <v>130</v>
      </c>
      <c r="BA18" s="137" t="s">
        <v>1</v>
      </c>
      <c r="BB18" s="137" t="s">
        <v>1</v>
      </c>
      <c r="BC18" s="137" t="s">
        <v>131</v>
      </c>
      <c r="BD18" s="137" t="s">
        <v>85</v>
      </c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Z19" s="137" t="s">
        <v>132</v>
      </c>
      <c r="BA19" s="137" t="s">
        <v>1</v>
      </c>
      <c r="BB19" s="137" t="s">
        <v>1</v>
      </c>
      <c r="BC19" s="137" t="s">
        <v>133</v>
      </c>
      <c r="BD19" s="137" t="s">
        <v>85</v>
      </c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Z20" s="137" t="s">
        <v>134</v>
      </c>
      <c r="BA20" s="137" t="s">
        <v>1</v>
      </c>
      <c r="BB20" s="137" t="s">
        <v>1</v>
      </c>
      <c r="BC20" s="137" t="s">
        <v>135</v>
      </c>
      <c r="BD20" s="137" t="s">
        <v>85</v>
      </c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29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Z21" s="137" t="s">
        <v>136</v>
      </c>
      <c r="BA21" s="137" t="s">
        <v>1</v>
      </c>
      <c r="BB21" s="137" t="s">
        <v>1</v>
      </c>
      <c r="BC21" s="137" t="s">
        <v>137</v>
      </c>
      <c r="BD21" s="137" t="s">
        <v>85</v>
      </c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Z22" s="137" t="s">
        <v>138</v>
      </c>
      <c r="BA22" s="137" t="s">
        <v>1</v>
      </c>
      <c r="BB22" s="137" t="s">
        <v>1</v>
      </c>
      <c r="BC22" s="137" t="s">
        <v>139</v>
      </c>
      <c r="BD22" s="137" t="s">
        <v>85</v>
      </c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Z23" s="137" t="s">
        <v>140</v>
      </c>
      <c r="BA23" s="137" t="s">
        <v>1</v>
      </c>
      <c r="BB23" s="137" t="s">
        <v>1</v>
      </c>
      <c r="BC23" s="137" t="s">
        <v>141</v>
      </c>
      <c r="BD23" s="137" t="s">
        <v>85</v>
      </c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29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Z24" s="137" t="s">
        <v>142</v>
      </c>
      <c r="BA24" s="137" t="s">
        <v>1</v>
      </c>
      <c r="BB24" s="137" t="s">
        <v>1</v>
      </c>
      <c r="BC24" s="137" t="s">
        <v>110</v>
      </c>
      <c r="BD24" s="137" t="s">
        <v>85</v>
      </c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Z25" s="137" t="s">
        <v>143</v>
      </c>
      <c r="BA25" s="137" t="s">
        <v>1</v>
      </c>
      <c r="BB25" s="137" t="s">
        <v>1</v>
      </c>
      <c r="BC25" s="137" t="s">
        <v>144</v>
      </c>
      <c r="BD25" s="137" t="s">
        <v>85</v>
      </c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Z26" s="137" t="s">
        <v>145</v>
      </c>
      <c r="BA26" s="137" t="s">
        <v>1</v>
      </c>
      <c r="BB26" s="137" t="s">
        <v>1</v>
      </c>
      <c r="BC26" s="137" t="s">
        <v>146</v>
      </c>
      <c r="BD26" s="137" t="s">
        <v>85</v>
      </c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Z27" s="151" t="s">
        <v>147</v>
      </c>
      <c r="BA27" s="151" t="s">
        <v>1</v>
      </c>
      <c r="BB27" s="151" t="s">
        <v>1</v>
      </c>
      <c r="BC27" s="151" t="s">
        <v>148</v>
      </c>
      <c r="BD27" s="151" t="s">
        <v>85</v>
      </c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Z28" s="137" t="s">
        <v>149</v>
      </c>
      <c r="BA28" s="137" t="s">
        <v>1</v>
      </c>
      <c r="BB28" s="137" t="s">
        <v>1</v>
      </c>
      <c r="BC28" s="137" t="s">
        <v>150</v>
      </c>
      <c r="BD28" s="137" t="s">
        <v>85</v>
      </c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Z29" s="137" t="s">
        <v>151</v>
      </c>
      <c r="BA29" s="137" t="s">
        <v>1</v>
      </c>
      <c r="BB29" s="137" t="s">
        <v>1</v>
      </c>
      <c r="BC29" s="137" t="s">
        <v>152</v>
      </c>
      <c r="BD29" s="137" t="s">
        <v>85</v>
      </c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Z30" s="137" t="s">
        <v>153</v>
      </c>
      <c r="BA30" s="137" t="s">
        <v>1</v>
      </c>
      <c r="BB30" s="137" t="s">
        <v>1</v>
      </c>
      <c r="BC30" s="137" t="s">
        <v>154</v>
      </c>
      <c r="BD30" s="137" t="s">
        <v>85</v>
      </c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Z31" s="137" t="s">
        <v>155</v>
      </c>
      <c r="BA31" s="137" t="s">
        <v>1</v>
      </c>
      <c r="BB31" s="137" t="s">
        <v>1</v>
      </c>
      <c r="BC31" s="137" t="s">
        <v>156</v>
      </c>
      <c r="BD31" s="137" t="s">
        <v>85</v>
      </c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Z32" s="137" t="s">
        <v>157</v>
      </c>
      <c r="BA32" s="137" t="s">
        <v>1</v>
      </c>
      <c r="BB32" s="137" t="s">
        <v>1</v>
      </c>
      <c r="BC32" s="137" t="s">
        <v>158</v>
      </c>
      <c r="BD32" s="137" t="s">
        <v>85</v>
      </c>
    </row>
    <row r="33" s="2" customFormat="1" ht="14.4" customHeight="1">
      <c r="A33" s="39"/>
      <c r="B33" s="45"/>
      <c r="C33" s="39"/>
      <c r="D33" s="156" t="s">
        <v>40</v>
      </c>
      <c r="E33" s="142" t="s">
        <v>41</v>
      </c>
      <c r="F33" s="157">
        <f>ROUND((SUM(BE148:BE1110)),  2)</f>
        <v>0</v>
      </c>
      <c r="G33" s="39"/>
      <c r="H33" s="39"/>
      <c r="I33" s="158">
        <v>0.20999999999999999</v>
      </c>
      <c r="J33" s="157">
        <f>ROUND(((SUM(BE148:BE1110))*I33),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Z33" s="137" t="s">
        <v>159</v>
      </c>
      <c r="BA33" s="137" t="s">
        <v>1</v>
      </c>
      <c r="BB33" s="137" t="s">
        <v>1</v>
      </c>
      <c r="BC33" s="137" t="s">
        <v>160</v>
      </c>
      <c r="BD33" s="137" t="s">
        <v>85</v>
      </c>
    </row>
    <row r="34" s="2" customFormat="1" ht="14.4" customHeight="1">
      <c r="A34" s="39"/>
      <c r="B34" s="45"/>
      <c r="C34" s="39"/>
      <c r="D34" s="39"/>
      <c r="E34" s="142" t="s">
        <v>42</v>
      </c>
      <c r="F34" s="157">
        <f>ROUND((SUM(BF148:BF1110)),  2)</f>
        <v>0</v>
      </c>
      <c r="G34" s="39"/>
      <c r="H34" s="39"/>
      <c r="I34" s="158">
        <v>0.14999999999999999</v>
      </c>
      <c r="J34" s="157">
        <f>ROUND(((SUM(BF148:BF1110))*I34),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Z34" s="137" t="s">
        <v>161</v>
      </c>
      <c r="BA34" s="137" t="s">
        <v>1</v>
      </c>
      <c r="BB34" s="137" t="s">
        <v>1</v>
      </c>
      <c r="BC34" s="137" t="s">
        <v>162</v>
      </c>
      <c r="BD34" s="137" t="s">
        <v>85</v>
      </c>
    </row>
    <row r="35" hidden="1" s="2" customFormat="1" ht="14.4" customHeight="1">
      <c r="A35" s="39"/>
      <c r="B35" s="45"/>
      <c r="C35" s="39"/>
      <c r="D35" s="39"/>
      <c r="E35" s="142" t="s">
        <v>43</v>
      </c>
      <c r="F35" s="157">
        <f>ROUND((SUM(BG148:BG1110)),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Z35" s="137" t="s">
        <v>163</v>
      </c>
      <c r="BA35" s="137" t="s">
        <v>1</v>
      </c>
      <c r="BB35" s="137" t="s">
        <v>1</v>
      </c>
      <c r="BC35" s="137" t="s">
        <v>164</v>
      </c>
      <c r="BD35" s="137" t="s">
        <v>85</v>
      </c>
    </row>
    <row r="36" hidden="1" s="2" customFormat="1" ht="14.4" customHeight="1">
      <c r="A36" s="39"/>
      <c r="B36" s="45"/>
      <c r="C36" s="39"/>
      <c r="D36" s="39"/>
      <c r="E36" s="142" t="s">
        <v>44</v>
      </c>
      <c r="F36" s="157">
        <f>ROUND((SUM(BH148:BH1110)),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Z36" s="137" t="s">
        <v>165</v>
      </c>
      <c r="BA36" s="137" t="s">
        <v>1</v>
      </c>
      <c r="BB36" s="137" t="s">
        <v>1</v>
      </c>
      <c r="BC36" s="137" t="s">
        <v>166</v>
      </c>
      <c r="BD36" s="137" t="s">
        <v>85</v>
      </c>
    </row>
    <row r="37" hidden="1" s="2" customFormat="1" ht="14.4" customHeight="1">
      <c r="A37" s="39"/>
      <c r="B37" s="45"/>
      <c r="C37" s="39"/>
      <c r="D37" s="39"/>
      <c r="E37" s="142" t="s">
        <v>45</v>
      </c>
      <c r="F37" s="157">
        <f>ROUND((SUM(BI148:BI1110)),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Z37" s="137" t="s">
        <v>167</v>
      </c>
      <c r="BA37" s="137" t="s">
        <v>1</v>
      </c>
      <c r="BB37" s="137" t="s">
        <v>1</v>
      </c>
      <c r="BC37" s="137" t="s">
        <v>168</v>
      </c>
      <c r="BD37" s="137" t="s">
        <v>85</v>
      </c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Z38" s="137" t="s">
        <v>169</v>
      </c>
      <c r="BA38" s="137" t="s">
        <v>1</v>
      </c>
      <c r="BB38" s="137" t="s">
        <v>1</v>
      </c>
      <c r="BC38" s="137" t="s">
        <v>170</v>
      </c>
      <c r="BD38" s="137" t="s">
        <v>85</v>
      </c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Z39" s="137" t="s">
        <v>171</v>
      </c>
      <c r="BA39" s="137" t="s">
        <v>1</v>
      </c>
      <c r="BB39" s="137" t="s">
        <v>1</v>
      </c>
      <c r="BC39" s="137" t="s">
        <v>172</v>
      </c>
      <c r="BD39" s="137" t="s">
        <v>85</v>
      </c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Z40" s="137" t="s">
        <v>173</v>
      </c>
      <c r="BA40" s="137" t="s">
        <v>1</v>
      </c>
      <c r="BB40" s="137" t="s">
        <v>1</v>
      </c>
      <c r="BC40" s="137" t="s">
        <v>174</v>
      </c>
      <c r="BD40" s="137" t="s">
        <v>85</v>
      </c>
    </row>
    <row r="41" s="1" customFormat="1" ht="14.4" customHeight="1">
      <c r="B41" s="21"/>
      <c r="L41" s="21"/>
      <c r="AZ41" s="137" t="s">
        <v>175</v>
      </c>
      <c r="BA41" s="137" t="s">
        <v>1</v>
      </c>
      <c r="BB41" s="137" t="s">
        <v>1</v>
      </c>
      <c r="BC41" s="137" t="s">
        <v>176</v>
      </c>
      <c r="BD41" s="137" t="s">
        <v>85</v>
      </c>
    </row>
    <row r="42" s="1" customFormat="1" ht="14.4" customHeight="1">
      <c r="B42" s="21"/>
      <c r="L42" s="21"/>
      <c r="AZ42" s="137" t="s">
        <v>177</v>
      </c>
      <c r="BA42" s="137" t="s">
        <v>1</v>
      </c>
      <c r="BB42" s="137" t="s">
        <v>1</v>
      </c>
      <c r="BC42" s="137" t="s">
        <v>178</v>
      </c>
      <c r="BD42" s="137" t="s">
        <v>85</v>
      </c>
    </row>
    <row r="43" s="1" customFormat="1" ht="14.4" customHeight="1">
      <c r="B43" s="21"/>
      <c r="L43" s="21"/>
      <c r="AZ43" s="137" t="s">
        <v>179</v>
      </c>
      <c r="BA43" s="137" t="s">
        <v>1</v>
      </c>
      <c r="BB43" s="137" t="s">
        <v>1</v>
      </c>
      <c r="BC43" s="137" t="s">
        <v>180</v>
      </c>
      <c r="BD43" s="137" t="s">
        <v>85</v>
      </c>
    </row>
    <row r="44" s="1" customFormat="1" ht="14.4" customHeight="1">
      <c r="B44" s="21"/>
      <c r="L44" s="21"/>
      <c r="AZ44" s="137" t="s">
        <v>181</v>
      </c>
      <c r="BA44" s="137" t="s">
        <v>1</v>
      </c>
      <c r="BB44" s="137" t="s">
        <v>1</v>
      </c>
      <c r="BC44" s="137" t="s">
        <v>182</v>
      </c>
      <c r="BD44" s="137" t="s">
        <v>85</v>
      </c>
    </row>
    <row r="45" s="1" customFormat="1" ht="14.4" customHeight="1">
      <c r="B45" s="21"/>
      <c r="L45" s="21"/>
      <c r="AZ45" s="137" t="s">
        <v>183</v>
      </c>
      <c r="BA45" s="137" t="s">
        <v>1</v>
      </c>
      <c r="BB45" s="137" t="s">
        <v>1</v>
      </c>
      <c r="BC45" s="137" t="s">
        <v>184</v>
      </c>
      <c r="BD45" s="137" t="s">
        <v>85</v>
      </c>
    </row>
    <row r="46" s="1" customFormat="1" ht="14.4" customHeight="1">
      <c r="B46" s="21"/>
      <c r="L46" s="21"/>
      <c r="AZ46" s="137" t="s">
        <v>185</v>
      </c>
      <c r="BA46" s="137" t="s">
        <v>1</v>
      </c>
      <c r="BB46" s="137" t="s">
        <v>1</v>
      </c>
      <c r="BC46" s="137" t="s">
        <v>186</v>
      </c>
      <c r="BD46" s="137" t="s">
        <v>85</v>
      </c>
    </row>
    <row r="47" s="1" customFormat="1" ht="14.4" customHeight="1">
      <c r="B47" s="21"/>
      <c r="L47" s="21"/>
      <c r="AZ47" s="137" t="s">
        <v>187</v>
      </c>
      <c r="BA47" s="137" t="s">
        <v>1</v>
      </c>
      <c r="BB47" s="137" t="s">
        <v>1</v>
      </c>
      <c r="BC47" s="137" t="s">
        <v>188</v>
      </c>
      <c r="BD47" s="137" t="s">
        <v>85</v>
      </c>
    </row>
    <row r="48" s="1" customFormat="1" ht="14.4" customHeight="1">
      <c r="B48" s="21"/>
      <c r="L48" s="21"/>
      <c r="AZ48" s="137" t="s">
        <v>189</v>
      </c>
      <c r="BA48" s="137" t="s">
        <v>1</v>
      </c>
      <c r="BB48" s="137" t="s">
        <v>1</v>
      </c>
      <c r="BC48" s="137" t="s">
        <v>190</v>
      </c>
      <c r="BD48" s="137" t="s">
        <v>85</v>
      </c>
    </row>
    <row r="49" s="1" customFormat="1" ht="14.4" customHeight="1">
      <c r="B49" s="21"/>
      <c r="L49" s="21"/>
      <c r="AZ49" s="137" t="s">
        <v>191</v>
      </c>
      <c r="BA49" s="137" t="s">
        <v>1</v>
      </c>
      <c r="BB49" s="137" t="s">
        <v>1</v>
      </c>
      <c r="BC49" s="137" t="s">
        <v>192</v>
      </c>
      <c r="BD49" s="137" t="s">
        <v>85</v>
      </c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  <c r="AZ50" s="137" t="s">
        <v>193</v>
      </c>
      <c r="BA50" s="137" t="s">
        <v>1</v>
      </c>
      <c r="BB50" s="137" t="s">
        <v>1</v>
      </c>
      <c r="BC50" s="137" t="s">
        <v>194</v>
      </c>
      <c r="BD50" s="137" t="s">
        <v>85</v>
      </c>
    </row>
    <row r="51">
      <c r="B51" s="21"/>
      <c r="L51" s="21"/>
      <c r="AZ51" s="137" t="s">
        <v>195</v>
      </c>
      <c r="BA51" s="137" t="s">
        <v>1</v>
      </c>
      <c r="BB51" s="137" t="s">
        <v>1</v>
      </c>
      <c r="BC51" s="137" t="s">
        <v>196</v>
      </c>
      <c r="BD51" s="137" t="s">
        <v>85</v>
      </c>
    </row>
    <row r="52">
      <c r="B52" s="21"/>
      <c r="L52" s="21"/>
      <c r="AZ52" s="137" t="s">
        <v>197</v>
      </c>
      <c r="BA52" s="137" t="s">
        <v>1</v>
      </c>
      <c r="BB52" s="137" t="s">
        <v>1</v>
      </c>
      <c r="BC52" s="137" t="s">
        <v>198</v>
      </c>
      <c r="BD52" s="137" t="s">
        <v>85</v>
      </c>
    </row>
    <row r="53">
      <c r="B53" s="21"/>
      <c r="L53" s="21"/>
      <c r="AZ53" s="137" t="s">
        <v>199</v>
      </c>
      <c r="BA53" s="137" t="s">
        <v>1</v>
      </c>
      <c r="BB53" s="137" t="s">
        <v>1</v>
      </c>
      <c r="BC53" s="137" t="s">
        <v>200</v>
      </c>
      <c r="BD53" s="137" t="s">
        <v>85</v>
      </c>
    </row>
    <row r="54">
      <c r="B54" s="21"/>
      <c r="L54" s="21"/>
      <c r="AZ54" s="137" t="s">
        <v>201</v>
      </c>
      <c r="BA54" s="137" t="s">
        <v>1</v>
      </c>
      <c r="BB54" s="137" t="s">
        <v>1</v>
      </c>
      <c r="BC54" s="137" t="s">
        <v>202</v>
      </c>
      <c r="BD54" s="137" t="s">
        <v>85</v>
      </c>
    </row>
    <row r="55">
      <c r="B55" s="21"/>
      <c r="L55" s="21"/>
      <c r="AZ55" s="137" t="s">
        <v>203</v>
      </c>
      <c r="BA55" s="137" t="s">
        <v>1</v>
      </c>
      <c r="BB55" s="137" t="s">
        <v>1</v>
      </c>
      <c r="BC55" s="137" t="s">
        <v>204</v>
      </c>
      <c r="BD55" s="137" t="s">
        <v>85</v>
      </c>
    </row>
    <row r="56">
      <c r="B56" s="21"/>
      <c r="L56" s="21"/>
      <c r="AZ56" s="137" t="s">
        <v>205</v>
      </c>
      <c r="BA56" s="137" t="s">
        <v>1</v>
      </c>
      <c r="BB56" s="137" t="s">
        <v>1</v>
      </c>
      <c r="BC56" s="137" t="s">
        <v>206</v>
      </c>
      <c r="BD56" s="137" t="s">
        <v>85</v>
      </c>
    </row>
    <row r="57">
      <c r="B57" s="21"/>
      <c r="L57" s="21"/>
      <c r="AZ57" s="137" t="s">
        <v>207</v>
      </c>
      <c r="BA57" s="137" t="s">
        <v>1</v>
      </c>
      <c r="BB57" s="137" t="s">
        <v>1</v>
      </c>
      <c r="BC57" s="137" t="s">
        <v>208</v>
      </c>
      <c r="BD57" s="137" t="s">
        <v>85</v>
      </c>
    </row>
    <row r="58">
      <c r="B58" s="21"/>
      <c r="L58" s="21"/>
      <c r="AZ58" s="137" t="s">
        <v>209</v>
      </c>
      <c r="BA58" s="137" t="s">
        <v>1</v>
      </c>
      <c r="BB58" s="137" t="s">
        <v>1</v>
      </c>
      <c r="BC58" s="137" t="s">
        <v>98</v>
      </c>
      <c r="BD58" s="137" t="s">
        <v>85</v>
      </c>
    </row>
    <row r="59">
      <c r="B59" s="21"/>
      <c r="L59" s="21"/>
      <c r="AZ59" s="137" t="s">
        <v>210</v>
      </c>
      <c r="BA59" s="137" t="s">
        <v>1</v>
      </c>
      <c r="BB59" s="137" t="s">
        <v>1</v>
      </c>
      <c r="BC59" s="137" t="s">
        <v>211</v>
      </c>
      <c r="BD59" s="137" t="s">
        <v>85</v>
      </c>
    </row>
    <row r="60">
      <c r="B60" s="21"/>
      <c r="L60" s="21"/>
      <c r="AZ60" s="137" t="s">
        <v>212</v>
      </c>
      <c r="BA60" s="137" t="s">
        <v>1</v>
      </c>
      <c r="BB60" s="137" t="s">
        <v>1</v>
      </c>
      <c r="BC60" s="137" t="s">
        <v>98</v>
      </c>
      <c r="BD60" s="137" t="s">
        <v>85</v>
      </c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Z61" s="137" t="s">
        <v>213</v>
      </c>
      <c r="BA61" s="137" t="s">
        <v>1</v>
      </c>
      <c r="BB61" s="137" t="s">
        <v>1</v>
      </c>
      <c r="BC61" s="137" t="s">
        <v>214</v>
      </c>
      <c r="BD61" s="137" t="s">
        <v>85</v>
      </c>
    </row>
    <row r="62">
      <c r="B62" s="21"/>
      <c r="L62" s="21"/>
      <c r="AZ62" s="137" t="s">
        <v>215</v>
      </c>
      <c r="BA62" s="137" t="s">
        <v>1</v>
      </c>
      <c r="BB62" s="137" t="s">
        <v>1</v>
      </c>
      <c r="BC62" s="137" t="s">
        <v>216</v>
      </c>
      <c r="BD62" s="137" t="s">
        <v>85</v>
      </c>
    </row>
    <row r="63">
      <c r="B63" s="21"/>
      <c r="L63" s="21"/>
      <c r="AZ63" s="137" t="s">
        <v>217</v>
      </c>
      <c r="BA63" s="137" t="s">
        <v>1</v>
      </c>
      <c r="BB63" s="137" t="s">
        <v>1</v>
      </c>
      <c r="BC63" s="137" t="s">
        <v>218</v>
      </c>
      <c r="BD63" s="137" t="s">
        <v>85</v>
      </c>
    </row>
    <row r="64">
      <c r="B64" s="21"/>
      <c r="L64" s="21"/>
      <c r="AZ64" s="137" t="s">
        <v>219</v>
      </c>
      <c r="BA64" s="137" t="s">
        <v>1</v>
      </c>
      <c r="BB64" s="137" t="s">
        <v>1</v>
      </c>
      <c r="BC64" s="137" t="s">
        <v>220</v>
      </c>
      <c r="BD64" s="137" t="s">
        <v>85</v>
      </c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Z65" s="137" t="s">
        <v>221</v>
      </c>
      <c r="BA65" s="137" t="s">
        <v>1</v>
      </c>
      <c r="BB65" s="137" t="s">
        <v>1</v>
      </c>
      <c r="BC65" s="137" t="s">
        <v>222</v>
      </c>
      <c r="BD65" s="137" t="s">
        <v>85</v>
      </c>
    </row>
    <row r="66">
      <c r="B66" s="21"/>
      <c r="L66" s="21"/>
      <c r="AZ66" s="137" t="s">
        <v>223</v>
      </c>
      <c r="BA66" s="137" t="s">
        <v>1</v>
      </c>
      <c r="BB66" s="137" t="s">
        <v>1</v>
      </c>
      <c r="BC66" s="137" t="s">
        <v>224</v>
      </c>
      <c r="BD66" s="137" t="s">
        <v>85</v>
      </c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225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7" t="str">
        <f>E7</f>
        <v>Stavební úpravy a změna užívání části objektu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stav - Soupis předpokládaných stavebních prací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Hradec Králové, Markovická 621 - MŠ SLunečnice</v>
      </c>
      <c r="G89" s="41"/>
      <c r="H89" s="41"/>
      <c r="I89" s="33" t="s">
        <v>24</v>
      </c>
      <c r="J89" s="80" t="str">
        <f>IF(J12="","",J12)</f>
        <v>30. 12. 2016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226</v>
      </c>
      <c r="D94" s="179"/>
      <c r="E94" s="179"/>
      <c r="F94" s="179"/>
      <c r="G94" s="179"/>
      <c r="H94" s="179"/>
      <c r="I94" s="179"/>
      <c r="J94" s="180" t="s">
        <v>227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228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229</v>
      </c>
    </row>
    <row r="97" s="9" customFormat="1" ht="24.96" customHeight="1">
      <c r="A97" s="9"/>
      <c r="B97" s="182"/>
      <c r="C97" s="183"/>
      <c r="D97" s="184" t="s">
        <v>230</v>
      </c>
      <c r="E97" s="185"/>
      <c r="F97" s="185"/>
      <c r="G97" s="185"/>
      <c r="H97" s="185"/>
      <c r="I97" s="185"/>
      <c r="J97" s="186">
        <f>J149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231</v>
      </c>
      <c r="E98" s="191"/>
      <c r="F98" s="191"/>
      <c r="G98" s="191"/>
      <c r="H98" s="191"/>
      <c r="I98" s="191"/>
      <c r="J98" s="192">
        <f>J150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232</v>
      </c>
      <c r="E99" s="191"/>
      <c r="F99" s="191"/>
      <c r="G99" s="191"/>
      <c r="H99" s="191"/>
      <c r="I99" s="191"/>
      <c r="J99" s="192">
        <f>J178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233</v>
      </c>
      <c r="E100" s="191"/>
      <c r="F100" s="191"/>
      <c r="G100" s="191"/>
      <c r="H100" s="191"/>
      <c r="I100" s="191"/>
      <c r="J100" s="192">
        <f>J202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234</v>
      </c>
      <c r="E101" s="191"/>
      <c r="F101" s="191"/>
      <c r="G101" s="191"/>
      <c r="H101" s="191"/>
      <c r="I101" s="191"/>
      <c r="J101" s="192">
        <f>J267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235</v>
      </c>
      <c r="E102" s="191"/>
      <c r="F102" s="191"/>
      <c r="G102" s="191"/>
      <c r="H102" s="191"/>
      <c r="I102" s="191"/>
      <c r="J102" s="192">
        <f>J305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236</v>
      </c>
      <c r="E103" s="191"/>
      <c r="F103" s="191"/>
      <c r="G103" s="191"/>
      <c r="H103" s="191"/>
      <c r="I103" s="191"/>
      <c r="J103" s="192">
        <f>J322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237</v>
      </c>
      <c r="E104" s="191"/>
      <c r="F104" s="191"/>
      <c r="G104" s="191"/>
      <c r="H104" s="191"/>
      <c r="I104" s="191"/>
      <c r="J104" s="192">
        <f>J482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238</v>
      </c>
      <c r="E105" s="191"/>
      <c r="F105" s="191"/>
      <c r="G105" s="191"/>
      <c r="H105" s="191"/>
      <c r="I105" s="191"/>
      <c r="J105" s="192">
        <f>J619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239</v>
      </c>
      <c r="E106" s="191"/>
      <c r="F106" s="191"/>
      <c r="G106" s="191"/>
      <c r="H106" s="191"/>
      <c r="I106" s="191"/>
      <c r="J106" s="192">
        <f>J629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2"/>
      <c r="C107" s="183"/>
      <c r="D107" s="184" t="s">
        <v>240</v>
      </c>
      <c r="E107" s="185"/>
      <c r="F107" s="185"/>
      <c r="G107" s="185"/>
      <c r="H107" s="185"/>
      <c r="I107" s="185"/>
      <c r="J107" s="186">
        <f>J631</f>
        <v>0</v>
      </c>
      <c r="K107" s="183"/>
      <c r="L107" s="18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8"/>
      <c r="C108" s="189"/>
      <c r="D108" s="190" t="s">
        <v>241</v>
      </c>
      <c r="E108" s="191"/>
      <c r="F108" s="191"/>
      <c r="G108" s="191"/>
      <c r="H108" s="191"/>
      <c r="I108" s="191"/>
      <c r="J108" s="192">
        <f>J632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242</v>
      </c>
      <c r="E109" s="191"/>
      <c r="F109" s="191"/>
      <c r="G109" s="191"/>
      <c r="H109" s="191"/>
      <c r="I109" s="191"/>
      <c r="J109" s="192">
        <f>J667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243</v>
      </c>
      <c r="E110" s="191"/>
      <c r="F110" s="191"/>
      <c r="G110" s="191"/>
      <c r="H110" s="191"/>
      <c r="I110" s="191"/>
      <c r="J110" s="192">
        <f>J695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244</v>
      </c>
      <c r="E111" s="191"/>
      <c r="F111" s="191"/>
      <c r="G111" s="191"/>
      <c r="H111" s="191"/>
      <c r="I111" s="191"/>
      <c r="J111" s="192">
        <f>J725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245</v>
      </c>
      <c r="E112" s="191"/>
      <c r="F112" s="191"/>
      <c r="G112" s="191"/>
      <c r="H112" s="191"/>
      <c r="I112" s="191"/>
      <c r="J112" s="192">
        <f>J734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246</v>
      </c>
      <c r="E113" s="191"/>
      <c r="F113" s="191"/>
      <c r="G113" s="191"/>
      <c r="H113" s="191"/>
      <c r="I113" s="191"/>
      <c r="J113" s="192">
        <f>J749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247</v>
      </c>
      <c r="E114" s="191"/>
      <c r="F114" s="191"/>
      <c r="G114" s="191"/>
      <c r="H114" s="191"/>
      <c r="I114" s="191"/>
      <c r="J114" s="192">
        <f>J763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248</v>
      </c>
      <c r="E115" s="191"/>
      <c r="F115" s="191"/>
      <c r="G115" s="191"/>
      <c r="H115" s="191"/>
      <c r="I115" s="191"/>
      <c r="J115" s="192">
        <f>J772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249</v>
      </c>
      <c r="E116" s="191"/>
      <c r="F116" s="191"/>
      <c r="G116" s="191"/>
      <c r="H116" s="191"/>
      <c r="I116" s="191"/>
      <c r="J116" s="192">
        <f>J793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8"/>
      <c r="C117" s="189"/>
      <c r="D117" s="190" t="s">
        <v>250</v>
      </c>
      <c r="E117" s="191"/>
      <c r="F117" s="191"/>
      <c r="G117" s="191"/>
      <c r="H117" s="191"/>
      <c r="I117" s="191"/>
      <c r="J117" s="192">
        <f>J838</f>
        <v>0</v>
      </c>
      <c r="K117" s="189"/>
      <c r="L117" s="19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8"/>
      <c r="C118" s="189"/>
      <c r="D118" s="190" t="s">
        <v>251</v>
      </c>
      <c r="E118" s="191"/>
      <c r="F118" s="191"/>
      <c r="G118" s="191"/>
      <c r="H118" s="191"/>
      <c r="I118" s="191"/>
      <c r="J118" s="192">
        <f>J938</f>
        <v>0</v>
      </c>
      <c r="K118" s="189"/>
      <c r="L118" s="19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8"/>
      <c r="C119" s="189"/>
      <c r="D119" s="190" t="s">
        <v>252</v>
      </c>
      <c r="E119" s="191"/>
      <c r="F119" s="191"/>
      <c r="G119" s="191"/>
      <c r="H119" s="191"/>
      <c r="I119" s="191"/>
      <c r="J119" s="192">
        <f>J951</f>
        <v>0</v>
      </c>
      <c r="K119" s="189"/>
      <c r="L119" s="19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8"/>
      <c r="C120" s="189"/>
      <c r="D120" s="190" t="s">
        <v>253</v>
      </c>
      <c r="E120" s="191"/>
      <c r="F120" s="191"/>
      <c r="G120" s="191"/>
      <c r="H120" s="191"/>
      <c r="I120" s="191"/>
      <c r="J120" s="192">
        <f>J966</f>
        <v>0</v>
      </c>
      <c r="K120" s="189"/>
      <c r="L120" s="19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8"/>
      <c r="C121" s="189"/>
      <c r="D121" s="190" t="s">
        <v>254</v>
      </c>
      <c r="E121" s="191"/>
      <c r="F121" s="191"/>
      <c r="G121" s="191"/>
      <c r="H121" s="191"/>
      <c r="I121" s="191"/>
      <c r="J121" s="192">
        <f>J1018</f>
        <v>0</v>
      </c>
      <c r="K121" s="189"/>
      <c r="L121" s="19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8"/>
      <c r="C122" s="189"/>
      <c r="D122" s="190" t="s">
        <v>255</v>
      </c>
      <c r="E122" s="191"/>
      <c r="F122" s="191"/>
      <c r="G122" s="191"/>
      <c r="H122" s="191"/>
      <c r="I122" s="191"/>
      <c r="J122" s="192">
        <f>J1059</f>
        <v>0</v>
      </c>
      <c r="K122" s="189"/>
      <c r="L122" s="19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8"/>
      <c r="C123" s="189"/>
      <c r="D123" s="190" t="s">
        <v>256</v>
      </c>
      <c r="E123" s="191"/>
      <c r="F123" s="191"/>
      <c r="G123" s="191"/>
      <c r="H123" s="191"/>
      <c r="I123" s="191"/>
      <c r="J123" s="192">
        <f>J1075</f>
        <v>0</v>
      </c>
      <c r="K123" s="189"/>
      <c r="L123" s="19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8"/>
      <c r="C124" s="189"/>
      <c r="D124" s="190" t="s">
        <v>257</v>
      </c>
      <c r="E124" s="191"/>
      <c r="F124" s="191"/>
      <c r="G124" s="191"/>
      <c r="H124" s="191"/>
      <c r="I124" s="191"/>
      <c r="J124" s="192">
        <f>J1083</f>
        <v>0</v>
      </c>
      <c r="K124" s="189"/>
      <c r="L124" s="19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82"/>
      <c r="C125" s="183"/>
      <c r="D125" s="184" t="s">
        <v>258</v>
      </c>
      <c r="E125" s="185"/>
      <c r="F125" s="185"/>
      <c r="G125" s="185"/>
      <c r="H125" s="185"/>
      <c r="I125" s="185"/>
      <c r="J125" s="186">
        <f>J1101</f>
        <v>0</v>
      </c>
      <c r="K125" s="183"/>
      <c r="L125" s="187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8"/>
      <c r="C126" s="189"/>
      <c r="D126" s="190" t="s">
        <v>259</v>
      </c>
      <c r="E126" s="191"/>
      <c r="F126" s="191"/>
      <c r="G126" s="191"/>
      <c r="H126" s="191"/>
      <c r="I126" s="191"/>
      <c r="J126" s="192">
        <f>J1102</f>
        <v>0</v>
      </c>
      <c r="K126" s="189"/>
      <c r="L126" s="19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8"/>
      <c r="C127" s="189"/>
      <c r="D127" s="190" t="s">
        <v>260</v>
      </c>
      <c r="E127" s="191"/>
      <c r="F127" s="191"/>
      <c r="G127" s="191"/>
      <c r="H127" s="191"/>
      <c r="I127" s="191"/>
      <c r="J127" s="192">
        <f>J1105</f>
        <v>0</v>
      </c>
      <c r="K127" s="189"/>
      <c r="L127" s="19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8"/>
      <c r="C128" s="189"/>
      <c r="D128" s="190" t="s">
        <v>261</v>
      </c>
      <c r="E128" s="191"/>
      <c r="F128" s="191"/>
      <c r="G128" s="191"/>
      <c r="H128" s="191"/>
      <c r="I128" s="191"/>
      <c r="J128" s="192">
        <f>J1108</f>
        <v>0</v>
      </c>
      <c r="K128" s="189"/>
      <c r="L128" s="19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262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4.5" customHeight="1">
      <c r="A138" s="39"/>
      <c r="B138" s="40"/>
      <c r="C138" s="41"/>
      <c r="D138" s="41"/>
      <c r="E138" s="177" t="str">
        <f>E7</f>
        <v>Stavební úpravy a změna užívání části objektu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108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4.5" customHeight="1">
      <c r="A140" s="39"/>
      <c r="B140" s="40"/>
      <c r="C140" s="41"/>
      <c r="D140" s="41"/>
      <c r="E140" s="77" t="str">
        <f>E9</f>
        <v>stav - Soupis předpokládaných stavebních prací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22</v>
      </c>
      <c r="D142" s="41"/>
      <c r="E142" s="41"/>
      <c r="F142" s="28" t="str">
        <f>F12</f>
        <v>Hradec Králové, Markovická 621 - MŠ SLunečnice</v>
      </c>
      <c r="G142" s="41"/>
      <c r="H142" s="41"/>
      <c r="I142" s="33" t="s">
        <v>24</v>
      </c>
      <c r="J142" s="80" t="str">
        <f>IF(J12="","",J12)</f>
        <v>30. 12. 2016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4.9" customHeight="1">
      <c r="A144" s="39"/>
      <c r="B144" s="40"/>
      <c r="C144" s="33" t="s">
        <v>26</v>
      </c>
      <c r="D144" s="41"/>
      <c r="E144" s="41"/>
      <c r="F144" s="28" t="str">
        <f>E15</f>
        <v xml:space="preserve"> </v>
      </c>
      <c r="G144" s="41"/>
      <c r="H144" s="41"/>
      <c r="I144" s="33" t="s">
        <v>32</v>
      </c>
      <c r="J144" s="37" t="str">
        <f>E21</f>
        <v xml:space="preserve"> 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4.9" customHeight="1">
      <c r="A145" s="39"/>
      <c r="B145" s="40"/>
      <c r="C145" s="33" t="s">
        <v>30</v>
      </c>
      <c r="D145" s="41"/>
      <c r="E145" s="41"/>
      <c r="F145" s="28" t="str">
        <f>IF(E18="","",E18)</f>
        <v>Vyplň údaj</v>
      </c>
      <c r="G145" s="41"/>
      <c r="H145" s="41"/>
      <c r="I145" s="33" t="s">
        <v>34</v>
      </c>
      <c r="J145" s="37" t="str">
        <f>E24</f>
        <v xml:space="preserve"> 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4"/>
      <c r="B147" s="195"/>
      <c r="C147" s="196" t="s">
        <v>263</v>
      </c>
      <c r="D147" s="197" t="s">
        <v>61</v>
      </c>
      <c r="E147" s="197" t="s">
        <v>57</v>
      </c>
      <c r="F147" s="197" t="s">
        <v>58</v>
      </c>
      <c r="G147" s="197" t="s">
        <v>264</v>
      </c>
      <c r="H147" s="197" t="s">
        <v>265</v>
      </c>
      <c r="I147" s="197" t="s">
        <v>266</v>
      </c>
      <c r="J147" s="197" t="s">
        <v>227</v>
      </c>
      <c r="K147" s="198" t="s">
        <v>267</v>
      </c>
      <c r="L147" s="199"/>
      <c r="M147" s="101" t="s">
        <v>1</v>
      </c>
      <c r="N147" s="102" t="s">
        <v>40</v>
      </c>
      <c r="O147" s="102" t="s">
        <v>268</v>
      </c>
      <c r="P147" s="102" t="s">
        <v>269</v>
      </c>
      <c r="Q147" s="102" t="s">
        <v>270</v>
      </c>
      <c r="R147" s="102" t="s">
        <v>271</v>
      </c>
      <c r="S147" s="102" t="s">
        <v>272</v>
      </c>
      <c r="T147" s="103" t="s">
        <v>273</v>
      </c>
      <c r="U147" s="194"/>
      <c r="V147" s="194"/>
      <c r="W147" s="194"/>
      <c r="X147" s="194"/>
      <c r="Y147" s="194"/>
      <c r="Z147" s="194"/>
      <c r="AA147" s="194"/>
      <c r="AB147" s="194"/>
      <c r="AC147" s="194"/>
      <c r="AD147" s="194"/>
      <c r="AE147" s="194"/>
    </row>
    <row r="148" s="2" customFormat="1" ht="22.8" customHeight="1">
      <c r="A148" s="39"/>
      <c r="B148" s="40"/>
      <c r="C148" s="108" t="s">
        <v>274</v>
      </c>
      <c r="D148" s="41"/>
      <c r="E148" s="41"/>
      <c r="F148" s="41"/>
      <c r="G148" s="41"/>
      <c r="H148" s="41"/>
      <c r="I148" s="41"/>
      <c r="J148" s="200">
        <f>BK148</f>
        <v>0</v>
      </c>
      <c r="K148" s="41"/>
      <c r="L148" s="45"/>
      <c r="M148" s="104"/>
      <c r="N148" s="201"/>
      <c r="O148" s="105"/>
      <c r="P148" s="202">
        <f>P149+P631+P1101</f>
        <v>0</v>
      </c>
      <c r="Q148" s="105"/>
      <c r="R148" s="202">
        <f>R149+R631+R1101</f>
        <v>86.341414999999998</v>
      </c>
      <c r="S148" s="105"/>
      <c r="T148" s="203">
        <f>T149+T631+T1101</f>
        <v>94.470724849999996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75</v>
      </c>
      <c r="AU148" s="18" t="s">
        <v>229</v>
      </c>
      <c r="BK148" s="204">
        <f>BK149+BK631+BK1101</f>
        <v>0</v>
      </c>
    </row>
    <row r="149" s="12" customFormat="1" ht="25.92" customHeight="1">
      <c r="A149" s="12"/>
      <c r="B149" s="205"/>
      <c r="C149" s="206"/>
      <c r="D149" s="207" t="s">
        <v>75</v>
      </c>
      <c r="E149" s="208" t="s">
        <v>275</v>
      </c>
      <c r="F149" s="208" t="s">
        <v>276</v>
      </c>
      <c r="G149" s="206"/>
      <c r="H149" s="206"/>
      <c r="I149" s="209"/>
      <c r="J149" s="210">
        <f>BK149</f>
        <v>0</v>
      </c>
      <c r="K149" s="206"/>
      <c r="L149" s="211"/>
      <c r="M149" s="212"/>
      <c r="N149" s="213"/>
      <c r="O149" s="213"/>
      <c r="P149" s="214">
        <f>P150+P178+P202+P267+P305+P322+P482+P619+P629</f>
        <v>0</v>
      </c>
      <c r="Q149" s="213"/>
      <c r="R149" s="214">
        <f>R150+R178+R202+R267+R305+R322+R482+R619+R629</f>
        <v>77.036204549999994</v>
      </c>
      <c r="S149" s="213"/>
      <c r="T149" s="215">
        <f>T150+T178+T202+T267+T305+T322+T482+T619+T629</f>
        <v>90.636258999999995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6" t="s">
        <v>21</v>
      </c>
      <c r="AT149" s="217" t="s">
        <v>75</v>
      </c>
      <c r="AU149" s="217" t="s">
        <v>76</v>
      </c>
      <c r="AY149" s="216" t="s">
        <v>277</v>
      </c>
      <c r="BK149" s="218">
        <f>BK150+BK178+BK202+BK267+BK305+BK322+BK482+BK619+BK629</f>
        <v>0</v>
      </c>
    </row>
    <row r="150" s="12" customFormat="1" ht="22.8" customHeight="1">
      <c r="A150" s="12"/>
      <c r="B150" s="205"/>
      <c r="C150" s="206"/>
      <c r="D150" s="207" t="s">
        <v>75</v>
      </c>
      <c r="E150" s="219" t="s">
        <v>21</v>
      </c>
      <c r="F150" s="219" t="s">
        <v>278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SUM(P151:P177)</f>
        <v>0</v>
      </c>
      <c r="Q150" s="213"/>
      <c r="R150" s="214">
        <f>SUM(R151:R177)</f>
        <v>0</v>
      </c>
      <c r="S150" s="213"/>
      <c r="T150" s="215">
        <f>SUM(T151:T177)</f>
        <v>12.56367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6" t="s">
        <v>21</v>
      </c>
      <c r="AT150" s="217" t="s">
        <v>75</v>
      </c>
      <c r="AU150" s="217" t="s">
        <v>21</v>
      </c>
      <c r="AY150" s="216" t="s">
        <v>277</v>
      </c>
      <c r="BK150" s="218">
        <f>SUM(BK151:BK177)</f>
        <v>0</v>
      </c>
    </row>
    <row r="151" s="2" customFormat="1" ht="22.9" customHeight="1">
      <c r="A151" s="39"/>
      <c r="B151" s="40"/>
      <c r="C151" s="221" t="s">
        <v>21</v>
      </c>
      <c r="D151" s="221" t="s">
        <v>279</v>
      </c>
      <c r="E151" s="222" t="s">
        <v>280</v>
      </c>
      <c r="F151" s="223" t="s">
        <v>281</v>
      </c>
      <c r="G151" s="224" t="s">
        <v>282</v>
      </c>
      <c r="H151" s="225">
        <v>28.882000000000001</v>
      </c>
      <c r="I151" s="226"/>
      <c r="J151" s="227">
        <f>ROUND(I151*H151,2)</f>
        <v>0</v>
      </c>
      <c r="K151" s="223" t="s">
        <v>283</v>
      </c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0.255</v>
      </c>
      <c r="T151" s="231">
        <f>S151*H151</f>
        <v>7.3649100000000001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284</v>
      </c>
      <c r="AT151" s="232" t="s">
        <v>279</v>
      </c>
      <c r="AU151" s="232" t="s">
        <v>85</v>
      </c>
      <c r="AY151" s="18" t="s">
        <v>277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ROUND(I151*H151,2)</f>
        <v>0</v>
      </c>
      <c r="BL151" s="18" t="s">
        <v>284</v>
      </c>
      <c r="BM151" s="232" t="s">
        <v>285</v>
      </c>
    </row>
    <row r="152" s="2" customFormat="1">
      <c r="A152" s="39"/>
      <c r="B152" s="40"/>
      <c r="C152" s="41"/>
      <c r="D152" s="234" t="s">
        <v>286</v>
      </c>
      <c r="E152" s="41"/>
      <c r="F152" s="235" t="s">
        <v>287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286</v>
      </c>
      <c r="AU152" s="18" t="s">
        <v>85</v>
      </c>
    </row>
    <row r="153" s="13" customFormat="1">
      <c r="A153" s="13"/>
      <c r="B153" s="239"/>
      <c r="C153" s="240"/>
      <c r="D153" s="234" t="s">
        <v>288</v>
      </c>
      <c r="E153" s="241" t="s">
        <v>106</v>
      </c>
      <c r="F153" s="242" t="s">
        <v>289</v>
      </c>
      <c r="G153" s="240"/>
      <c r="H153" s="243">
        <v>28.882000000000001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288</v>
      </c>
      <c r="AU153" s="249" t="s">
        <v>85</v>
      </c>
      <c r="AV153" s="13" t="s">
        <v>85</v>
      </c>
      <c r="AW153" s="13" t="s">
        <v>33</v>
      </c>
      <c r="AX153" s="13" t="s">
        <v>21</v>
      </c>
      <c r="AY153" s="249" t="s">
        <v>277</v>
      </c>
    </row>
    <row r="154" s="2" customFormat="1" ht="22.9" customHeight="1">
      <c r="A154" s="39"/>
      <c r="B154" s="40"/>
      <c r="C154" s="221" t="s">
        <v>85</v>
      </c>
      <c r="D154" s="221" t="s">
        <v>279</v>
      </c>
      <c r="E154" s="222" t="s">
        <v>290</v>
      </c>
      <c r="F154" s="223" t="s">
        <v>291</v>
      </c>
      <c r="G154" s="224" t="s">
        <v>282</v>
      </c>
      <c r="H154" s="225">
        <v>28.882000000000001</v>
      </c>
      <c r="I154" s="226"/>
      <c r="J154" s="227">
        <f>ROUND(I154*H154,2)</f>
        <v>0</v>
      </c>
      <c r="K154" s="223" t="s">
        <v>283</v>
      </c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0.17999999999999999</v>
      </c>
      <c r="T154" s="231">
        <f>S154*H154</f>
        <v>5.19876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284</v>
      </c>
      <c r="AT154" s="232" t="s">
        <v>279</v>
      </c>
      <c r="AU154" s="232" t="s">
        <v>85</v>
      </c>
      <c r="AY154" s="18" t="s">
        <v>277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ROUND(I154*H154,2)</f>
        <v>0</v>
      </c>
      <c r="BL154" s="18" t="s">
        <v>284</v>
      </c>
      <c r="BM154" s="232" t="s">
        <v>292</v>
      </c>
    </row>
    <row r="155" s="2" customFormat="1">
      <c r="A155" s="39"/>
      <c r="B155" s="40"/>
      <c r="C155" s="41"/>
      <c r="D155" s="234" t="s">
        <v>286</v>
      </c>
      <c r="E155" s="41"/>
      <c r="F155" s="235" t="s">
        <v>293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286</v>
      </c>
      <c r="AU155" s="18" t="s">
        <v>85</v>
      </c>
    </row>
    <row r="156" s="13" customFormat="1">
      <c r="A156" s="13"/>
      <c r="B156" s="239"/>
      <c r="C156" s="240"/>
      <c r="D156" s="234" t="s">
        <v>288</v>
      </c>
      <c r="E156" s="241" t="s">
        <v>1</v>
      </c>
      <c r="F156" s="242" t="s">
        <v>106</v>
      </c>
      <c r="G156" s="240"/>
      <c r="H156" s="243">
        <v>28.882000000000001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288</v>
      </c>
      <c r="AU156" s="249" t="s">
        <v>85</v>
      </c>
      <c r="AV156" s="13" t="s">
        <v>85</v>
      </c>
      <c r="AW156" s="13" t="s">
        <v>33</v>
      </c>
      <c r="AX156" s="13" t="s">
        <v>21</v>
      </c>
      <c r="AY156" s="249" t="s">
        <v>277</v>
      </c>
    </row>
    <row r="157" s="2" customFormat="1" ht="31" customHeight="1">
      <c r="A157" s="39"/>
      <c r="B157" s="40"/>
      <c r="C157" s="221" t="s">
        <v>294</v>
      </c>
      <c r="D157" s="221" t="s">
        <v>279</v>
      </c>
      <c r="E157" s="222" t="s">
        <v>295</v>
      </c>
      <c r="F157" s="223" t="s">
        <v>296</v>
      </c>
      <c r="G157" s="224" t="s">
        <v>297</v>
      </c>
      <c r="H157" s="225">
        <v>7.5209999999999999</v>
      </c>
      <c r="I157" s="226"/>
      <c r="J157" s="227">
        <f>ROUND(I157*H157,2)</f>
        <v>0</v>
      </c>
      <c r="K157" s="223" t="s">
        <v>283</v>
      </c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284</v>
      </c>
      <c r="AT157" s="232" t="s">
        <v>279</v>
      </c>
      <c r="AU157" s="232" t="s">
        <v>85</v>
      </c>
      <c r="AY157" s="18" t="s">
        <v>277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ROUND(I157*H157,2)</f>
        <v>0</v>
      </c>
      <c r="BL157" s="18" t="s">
        <v>284</v>
      </c>
      <c r="BM157" s="232" t="s">
        <v>298</v>
      </c>
    </row>
    <row r="158" s="2" customFormat="1">
      <c r="A158" s="39"/>
      <c r="B158" s="40"/>
      <c r="C158" s="41"/>
      <c r="D158" s="234" t="s">
        <v>286</v>
      </c>
      <c r="E158" s="41"/>
      <c r="F158" s="235" t="s">
        <v>299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286</v>
      </c>
      <c r="AU158" s="18" t="s">
        <v>85</v>
      </c>
    </row>
    <row r="159" s="13" customFormat="1">
      <c r="A159" s="13"/>
      <c r="B159" s="239"/>
      <c r="C159" s="240"/>
      <c r="D159" s="234" t="s">
        <v>288</v>
      </c>
      <c r="E159" s="241" t="s">
        <v>1</v>
      </c>
      <c r="F159" s="242" t="s">
        <v>300</v>
      </c>
      <c r="G159" s="240"/>
      <c r="H159" s="243">
        <v>3.125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288</v>
      </c>
      <c r="AU159" s="249" t="s">
        <v>85</v>
      </c>
      <c r="AV159" s="13" t="s">
        <v>85</v>
      </c>
      <c r="AW159" s="13" t="s">
        <v>33</v>
      </c>
      <c r="AX159" s="13" t="s">
        <v>76</v>
      </c>
      <c r="AY159" s="249" t="s">
        <v>277</v>
      </c>
    </row>
    <row r="160" s="13" customFormat="1">
      <c r="A160" s="13"/>
      <c r="B160" s="239"/>
      <c r="C160" s="240"/>
      <c r="D160" s="234" t="s">
        <v>288</v>
      </c>
      <c r="E160" s="241" t="s">
        <v>1</v>
      </c>
      <c r="F160" s="242" t="s">
        <v>301</v>
      </c>
      <c r="G160" s="240"/>
      <c r="H160" s="243">
        <v>0.97099999999999997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288</v>
      </c>
      <c r="AU160" s="249" t="s">
        <v>85</v>
      </c>
      <c r="AV160" s="13" t="s">
        <v>85</v>
      </c>
      <c r="AW160" s="13" t="s">
        <v>33</v>
      </c>
      <c r="AX160" s="13" t="s">
        <v>76</v>
      </c>
      <c r="AY160" s="249" t="s">
        <v>277</v>
      </c>
    </row>
    <row r="161" s="14" customFormat="1">
      <c r="A161" s="14"/>
      <c r="B161" s="250"/>
      <c r="C161" s="251"/>
      <c r="D161" s="234" t="s">
        <v>288</v>
      </c>
      <c r="E161" s="252" t="s">
        <v>112</v>
      </c>
      <c r="F161" s="253" t="s">
        <v>302</v>
      </c>
      <c r="G161" s="251"/>
      <c r="H161" s="254">
        <v>4.0960000000000001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288</v>
      </c>
      <c r="AU161" s="260" t="s">
        <v>85</v>
      </c>
      <c r="AV161" s="14" t="s">
        <v>284</v>
      </c>
      <c r="AW161" s="14" t="s">
        <v>33</v>
      </c>
      <c r="AX161" s="14" t="s">
        <v>76</v>
      </c>
      <c r="AY161" s="260" t="s">
        <v>277</v>
      </c>
    </row>
    <row r="162" s="13" customFormat="1">
      <c r="A162" s="13"/>
      <c r="B162" s="239"/>
      <c r="C162" s="240"/>
      <c r="D162" s="234" t="s">
        <v>288</v>
      </c>
      <c r="E162" s="241" t="s">
        <v>1</v>
      </c>
      <c r="F162" s="242" t="s">
        <v>303</v>
      </c>
      <c r="G162" s="240"/>
      <c r="H162" s="243">
        <v>7.5209999999999999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288</v>
      </c>
      <c r="AU162" s="249" t="s">
        <v>85</v>
      </c>
      <c r="AV162" s="13" t="s">
        <v>85</v>
      </c>
      <c r="AW162" s="13" t="s">
        <v>33</v>
      </c>
      <c r="AX162" s="13" t="s">
        <v>21</v>
      </c>
      <c r="AY162" s="249" t="s">
        <v>277</v>
      </c>
    </row>
    <row r="163" s="2" customFormat="1" ht="35.8" customHeight="1">
      <c r="A163" s="39"/>
      <c r="B163" s="40"/>
      <c r="C163" s="221" t="s">
        <v>284</v>
      </c>
      <c r="D163" s="221" t="s">
        <v>279</v>
      </c>
      <c r="E163" s="222" t="s">
        <v>304</v>
      </c>
      <c r="F163" s="223" t="s">
        <v>305</v>
      </c>
      <c r="G163" s="224" t="s">
        <v>297</v>
      </c>
      <c r="H163" s="225">
        <v>4.0960000000000001</v>
      </c>
      <c r="I163" s="226"/>
      <c r="J163" s="227">
        <f>ROUND(I163*H163,2)</f>
        <v>0</v>
      </c>
      <c r="K163" s="223" t="s">
        <v>283</v>
      </c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284</v>
      </c>
      <c r="AT163" s="232" t="s">
        <v>279</v>
      </c>
      <c r="AU163" s="232" t="s">
        <v>85</v>
      </c>
      <c r="AY163" s="18" t="s">
        <v>277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ROUND(I163*H163,2)</f>
        <v>0</v>
      </c>
      <c r="BL163" s="18" t="s">
        <v>284</v>
      </c>
      <c r="BM163" s="232" t="s">
        <v>306</v>
      </c>
    </row>
    <row r="164" s="2" customFormat="1">
      <c r="A164" s="39"/>
      <c r="B164" s="40"/>
      <c r="C164" s="41"/>
      <c r="D164" s="234" t="s">
        <v>286</v>
      </c>
      <c r="E164" s="41"/>
      <c r="F164" s="235" t="s">
        <v>307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286</v>
      </c>
      <c r="AU164" s="18" t="s">
        <v>85</v>
      </c>
    </row>
    <row r="165" s="13" customFormat="1">
      <c r="A165" s="13"/>
      <c r="B165" s="239"/>
      <c r="C165" s="240"/>
      <c r="D165" s="234" t="s">
        <v>288</v>
      </c>
      <c r="E165" s="241" t="s">
        <v>1</v>
      </c>
      <c r="F165" s="242" t="s">
        <v>112</v>
      </c>
      <c r="G165" s="240"/>
      <c r="H165" s="243">
        <v>4.0960000000000001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288</v>
      </c>
      <c r="AU165" s="249" t="s">
        <v>85</v>
      </c>
      <c r="AV165" s="13" t="s">
        <v>85</v>
      </c>
      <c r="AW165" s="13" t="s">
        <v>33</v>
      </c>
      <c r="AX165" s="13" t="s">
        <v>21</v>
      </c>
      <c r="AY165" s="249" t="s">
        <v>277</v>
      </c>
    </row>
    <row r="166" s="2" customFormat="1" ht="14.5" customHeight="1">
      <c r="A166" s="39"/>
      <c r="B166" s="40"/>
      <c r="C166" s="221" t="s">
        <v>308</v>
      </c>
      <c r="D166" s="221" t="s">
        <v>279</v>
      </c>
      <c r="E166" s="222" t="s">
        <v>309</v>
      </c>
      <c r="F166" s="223" t="s">
        <v>310</v>
      </c>
      <c r="G166" s="224" t="s">
        <v>297</v>
      </c>
      <c r="H166" s="225">
        <v>4.0960000000000001</v>
      </c>
      <c r="I166" s="226"/>
      <c r="J166" s="227">
        <f>ROUND(I166*H166,2)</f>
        <v>0</v>
      </c>
      <c r="K166" s="223" t="s">
        <v>283</v>
      </c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284</v>
      </c>
      <c r="AT166" s="232" t="s">
        <v>279</v>
      </c>
      <c r="AU166" s="232" t="s">
        <v>85</v>
      </c>
      <c r="AY166" s="18" t="s">
        <v>277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ROUND(I166*H166,2)</f>
        <v>0</v>
      </c>
      <c r="BL166" s="18" t="s">
        <v>284</v>
      </c>
      <c r="BM166" s="232" t="s">
        <v>311</v>
      </c>
    </row>
    <row r="167" s="2" customFormat="1">
      <c r="A167" s="39"/>
      <c r="B167" s="40"/>
      <c r="C167" s="41"/>
      <c r="D167" s="234" t="s">
        <v>286</v>
      </c>
      <c r="E167" s="41"/>
      <c r="F167" s="235" t="s">
        <v>312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286</v>
      </c>
      <c r="AU167" s="18" t="s">
        <v>85</v>
      </c>
    </row>
    <row r="168" s="13" customFormat="1">
      <c r="A168" s="13"/>
      <c r="B168" s="239"/>
      <c r="C168" s="240"/>
      <c r="D168" s="234" t="s">
        <v>288</v>
      </c>
      <c r="E168" s="241" t="s">
        <v>1</v>
      </c>
      <c r="F168" s="242" t="s">
        <v>112</v>
      </c>
      <c r="G168" s="240"/>
      <c r="H168" s="243">
        <v>4.0960000000000001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288</v>
      </c>
      <c r="AU168" s="249" t="s">
        <v>85</v>
      </c>
      <c r="AV168" s="13" t="s">
        <v>85</v>
      </c>
      <c r="AW168" s="13" t="s">
        <v>33</v>
      </c>
      <c r="AX168" s="13" t="s">
        <v>21</v>
      </c>
      <c r="AY168" s="249" t="s">
        <v>277</v>
      </c>
    </row>
    <row r="169" s="2" customFormat="1" ht="22.9" customHeight="1">
      <c r="A169" s="39"/>
      <c r="B169" s="40"/>
      <c r="C169" s="221" t="s">
        <v>313</v>
      </c>
      <c r="D169" s="221" t="s">
        <v>279</v>
      </c>
      <c r="E169" s="222" t="s">
        <v>314</v>
      </c>
      <c r="F169" s="223" t="s">
        <v>315</v>
      </c>
      <c r="G169" s="224" t="s">
        <v>316</v>
      </c>
      <c r="H169" s="225">
        <v>7.3730000000000002</v>
      </c>
      <c r="I169" s="226"/>
      <c r="J169" s="227">
        <f>ROUND(I169*H169,2)</f>
        <v>0</v>
      </c>
      <c r="K169" s="223" t="s">
        <v>283</v>
      </c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284</v>
      </c>
      <c r="AT169" s="232" t="s">
        <v>279</v>
      </c>
      <c r="AU169" s="232" t="s">
        <v>85</v>
      </c>
      <c r="AY169" s="18" t="s">
        <v>277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21</v>
      </c>
      <c r="BK169" s="233">
        <f>ROUND(I169*H169,2)</f>
        <v>0</v>
      </c>
      <c r="BL169" s="18" t="s">
        <v>284</v>
      </c>
      <c r="BM169" s="232" t="s">
        <v>317</v>
      </c>
    </row>
    <row r="170" s="2" customFormat="1">
      <c r="A170" s="39"/>
      <c r="B170" s="40"/>
      <c r="C170" s="41"/>
      <c r="D170" s="234" t="s">
        <v>286</v>
      </c>
      <c r="E170" s="41"/>
      <c r="F170" s="235" t="s">
        <v>318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286</v>
      </c>
      <c r="AU170" s="18" t="s">
        <v>85</v>
      </c>
    </row>
    <row r="171" s="13" customFormat="1">
      <c r="A171" s="13"/>
      <c r="B171" s="239"/>
      <c r="C171" s="240"/>
      <c r="D171" s="234" t="s">
        <v>288</v>
      </c>
      <c r="E171" s="241" t="s">
        <v>1</v>
      </c>
      <c r="F171" s="242" t="s">
        <v>319</v>
      </c>
      <c r="G171" s="240"/>
      <c r="H171" s="243">
        <v>7.3730000000000002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288</v>
      </c>
      <c r="AU171" s="249" t="s">
        <v>85</v>
      </c>
      <c r="AV171" s="13" t="s">
        <v>85</v>
      </c>
      <c r="AW171" s="13" t="s">
        <v>33</v>
      </c>
      <c r="AX171" s="13" t="s">
        <v>21</v>
      </c>
      <c r="AY171" s="249" t="s">
        <v>277</v>
      </c>
    </row>
    <row r="172" s="2" customFormat="1" ht="22.9" customHeight="1">
      <c r="A172" s="39"/>
      <c r="B172" s="40"/>
      <c r="C172" s="221" t="s">
        <v>320</v>
      </c>
      <c r="D172" s="221" t="s">
        <v>279</v>
      </c>
      <c r="E172" s="222" t="s">
        <v>321</v>
      </c>
      <c r="F172" s="223" t="s">
        <v>322</v>
      </c>
      <c r="G172" s="224" t="s">
        <v>297</v>
      </c>
      <c r="H172" s="225">
        <v>3.4249999999999998</v>
      </c>
      <c r="I172" s="226"/>
      <c r="J172" s="227">
        <f>ROUND(I172*H172,2)</f>
        <v>0</v>
      </c>
      <c r="K172" s="223" t="s">
        <v>283</v>
      </c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284</v>
      </c>
      <c r="AT172" s="232" t="s">
        <v>279</v>
      </c>
      <c r="AU172" s="232" t="s">
        <v>85</v>
      </c>
      <c r="AY172" s="18" t="s">
        <v>277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ROUND(I172*H172,2)</f>
        <v>0</v>
      </c>
      <c r="BL172" s="18" t="s">
        <v>284</v>
      </c>
      <c r="BM172" s="232" t="s">
        <v>323</v>
      </c>
    </row>
    <row r="173" s="2" customFormat="1">
      <c r="A173" s="39"/>
      <c r="B173" s="40"/>
      <c r="C173" s="41"/>
      <c r="D173" s="234" t="s">
        <v>286</v>
      </c>
      <c r="E173" s="41"/>
      <c r="F173" s="235" t="s">
        <v>324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286</v>
      </c>
      <c r="AU173" s="18" t="s">
        <v>85</v>
      </c>
    </row>
    <row r="174" s="13" customFormat="1">
      <c r="A174" s="13"/>
      <c r="B174" s="239"/>
      <c r="C174" s="240"/>
      <c r="D174" s="234" t="s">
        <v>288</v>
      </c>
      <c r="E174" s="241" t="s">
        <v>1</v>
      </c>
      <c r="F174" s="242" t="s">
        <v>325</v>
      </c>
      <c r="G174" s="240"/>
      <c r="H174" s="243">
        <v>3.4249999999999998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288</v>
      </c>
      <c r="AU174" s="249" t="s">
        <v>85</v>
      </c>
      <c r="AV174" s="13" t="s">
        <v>85</v>
      </c>
      <c r="AW174" s="13" t="s">
        <v>33</v>
      </c>
      <c r="AX174" s="13" t="s">
        <v>21</v>
      </c>
      <c r="AY174" s="249" t="s">
        <v>277</v>
      </c>
    </row>
    <row r="175" s="2" customFormat="1" ht="22.9" customHeight="1">
      <c r="A175" s="39"/>
      <c r="B175" s="40"/>
      <c r="C175" s="221" t="s">
        <v>326</v>
      </c>
      <c r="D175" s="221" t="s">
        <v>279</v>
      </c>
      <c r="E175" s="222" t="s">
        <v>327</v>
      </c>
      <c r="F175" s="223" t="s">
        <v>328</v>
      </c>
      <c r="G175" s="224" t="s">
        <v>282</v>
      </c>
      <c r="H175" s="225">
        <v>73.469999999999999</v>
      </c>
      <c r="I175" s="226"/>
      <c r="J175" s="227">
        <f>ROUND(I175*H175,2)</f>
        <v>0</v>
      </c>
      <c r="K175" s="223" t="s">
        <v>283</v>
      </c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284</v>
      </c>
      <c r="AT175" s="232" t="s">
        <v>279</v>
      </c>
      <c r="AU175" s="232" t="s">
        <v>85</v>
      </c>
      <c r="AY175" s="18" t="s">
        <v>277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21</v>
      </c>
      <c r="BK175" s="233">
        <f>ROUND(I175*H175,2)</f>
        <v>0</v>
      </c>
      <c r="BL175" s="18" t="s">
        <v>284</v>
      </c>
      <c r="BM175" s="232" t="s">
        <v>329</v>
      </c>
    </row>
    <row r="176" s="2" customFormat="1">
      <c r="A176" s="39"/>
      <c r="B176" s="40"/>
      <c r="C176" s="41"/>
      <c r="D176" s="234" t="s">
        <v>286</v>
      </c>
      <c r="E176" s="41"/>
      <c r="F176" s="235" t="s">
        <v>330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286</v>
      </c>
      <c r="AU176" s="18" t="s">
        <v>85</v>
      </c>
    </row>
    <row r="177" s="13" customFormat="1">
      <c r="A177" s="13"/>
      <c r="B177" s="239"/>
      <c r="C177" s="240"/>
      <c r="D177" s="234" t="s">
        <v>288</v>
      </c>
      <c r="E177" s="241" t="s">
        <v>1</v>
      </c>
      <c r="F177" s="242" t="s">
        <v>331</v>
      </c>
      <c r="G177" s="240"/>
      <c r="H177" s="243">
        <v>73.469999999999999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288</v>
      </c>
      <c r="AU177" s="249" t="s">
        <v>85</v>
      </c>
      <c r="AV177" s="13" t="s">
        <v>85</v>
      </c>
      <c r="AW177" s="13" t="s">
        <v>33</v>
      </c>
      <c r="AX177" s="13" t="s">
        <v>21</v>
      </c>
      <c r="AY177" s="249" t="s">
        <v>277</v>
      </c>
    </row>
    <row r="178" s="12" customFormat="1" ht="22.8" customHeight="1">
      <c r="A178" s="12"/>
      <c r="B178" s="205"/>
      <c r="C178" s="206"/>
      <c r="D178" s="207" t="s">
        <v>75</v>
      </c>
      <c r="E178" s="219" t="s">
        <v>85</v>
      </c>
      <c r="F178" s="219" t="s">
        <v>332</v>
      </c>
      <c r="G178" s="206"/>
      <c r="H178" s="206"/>
      <c r="I178" s="209"/>
      <c r="J178" s="220">
        <f>BK178</f>
        <v>0</v>
      </c>
      <c r="K178" s="206"/>
      <c r="L178" s="211"/>
      <c r="M178" s="212"/>
      <c r="N178" s="213"/>
      <c r="O178" s="213"/>
      <c r="P178" s="214">
        <f>SUM(P179:P201)</f>
        <v>0</v>
      </c>
      <c r="Q178" s="213"/>
      <c r="R178" s="214">
        <f>SUM(R179:R201)</f>
        <v>19.287950530000003</v>
      </c>
      <c r="S178" s="213"/>
      <c r="T178" s="215">
        <f>SUM(T179:T201)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6" t="s">
        <v>21</v>
      </c>
      <c r="AT178" s="217" t="s">
        <v>75</v>
      </c>
      <c r="AU178" s="217" t="s">
        <v>21</v>
      </c>
      <c r="AY178" s="216" t="s">
        <v>277</v>
      </c>
      <c r="BK178" s="218">
        <f>SUM(BK179:BK201)</f>
        <v>0</v>
      </c>
    </row>
    <row r="179" s="2" customFormat="1" ht="20.5" customHeight="1">
      <c r="A179" s="39"/>
      <c r="B179" s="40"/>
      <c r="C179" s="221" t="s">
        <v>333</v>
      </c>
      <c r="D179" s="221" t="s">
        <v>279</v>
      </c>
      <c r="E179" s="222" t="s">
        <v>334</v>
      </c>
      <c r="F179" s="223" t="s">
        <v>335</v>
      </c>
      <c r="G179" s="224" t="s">
        <v>297</v>
      </c>
      <c r="H179" s="225">
        <v>5.75</v>
      </c>
      <c r="I179" s="226"/>
      <c r="J179" s="227">
        <f>ROUND(I179*H179,2)</f>
        <v>0</v>
      </c>
      <c r="K179" s="223" t="s">
        <v>283</v>
      </c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2.1600000000000001</v>
      </c>
      <c r="R179" s="230">
        <f>Q179*H179</f>
        <v>12.420000000000002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284</v>
      </c>
      <c r="AT179" s="232" t="s">
        <v>279</v>
      </c>
      <c r="AU179" s="232" t="s">
        <v>85</v>
      </c>
      <c r="AY179" s="18" t="s">
        <v>277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21</v>
      </c>
      <c r="BK179" s="233">
        <f>ROUND(I179*H179,2)</f>
        <v>0</v>
      </c>
      <c r="BL179" s="18" t="s">
        <v>284</v>
      </c>
      <c r="BM179" s="232" t="s">
        <v>336</v>
      </c>
    </row>
    <row r="180" s="2" customFormat="1">
      <c r="A180" s="39"/>
      <c r="B180" s="40"/>
      <c r="C180" s="41"/>
      <c r="D180" s="234" t="s">
        <v>286</v>
      </c>
      <c r="E180" s="41"/>
      <c r="F180" s="235" t="s">
        <v>335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286</v>
      </c>
      <c r="AU180" s="18" t="s">
        <v>85</v>
      </c>
    </row>
    <row r="181" s="13" customFormat="1">
      <c r="A181" s="13"/>
      <c r="B181" s="239"/>
      <c r="C181" s="240"/>
      <c r="D181" s="234" t="s">
        <v>288</v>
      </c>
      <c r="E181" s="241" t="s">
        <v>1</v>
      </c>
      <c r="F181" s="242" t="s">
        <v>337</v>
      </c>
      <c r="G181" s="240"/>
      <c r="H181" s="243">
        <v>5.0309999999999997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288</v>
      </c>
      <c r="AU181" s="249" t="s">
        <v>85</v>
      </c>
      <c r="AV181" s="13" t="s">
        <v>85</v>
      </c>
      <c r="AW181" s="13" t="s">
        <v>33</v>
      </c>
      <c r="AX181" s="13" t="s">
        <v>76</v>
      </c>
      <c r="AY181" s="249" t="s">
        <v>277</v>
      </c>
    </row>
    <row r="182" s="13" customFormat="1">
      <c r="A182" s="13"/>
      <c r="B182" s="239"/>
      <c r="C182" s="240"/>
      <c r="D182" s="234" t="s">
        <v>288</v>
      </c>
      <c r="E182" s="241" t="s">
        <v>1</v>
      </c>
      <c r="F182" s="242" t="s">
        <v>338</v>
      </c>
      <c r="G182" s="240"/>
      <c r="H182" s="243">
        <v>0.71899999999999997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288</v>
      </c>
      <c r="AU182" s="249" t="s">
        <v>85</v>
      </c>
      <c r="AV182" s="13" t="s">
        <v>85</v>
      </c>
      <c r="AW182" s="13" t="s">
        <v>33</v>
      </c>
      <c r="AX182" s="13" t="s">
        <v>76</v>
      </c>
      <c r="AY182" s="249" t="s">
        <v>277</v>
      </c>
    </row>
    <row r="183" s="14" customFormat="1">
      <c r="A183" s="14"/>
      <c r="B183" s="250"/>
      <c r="C183" s="251"/>
      <c r="D183" s="234" t="s">
        <v>288</v>
      </c>
      <c r="E183" s="252" t="s">
        <v>1</v>
      </c>
      <c r="F183" s="253" t="s">
        <v>302</v>
      </c>
      <c r="G183" s="251"/>
      <c r="H183" s="254">
        <v>5.75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288</v>
      </c>
      <c r="AU183" s="260" t="s">
        <v>85</v>
      </c>
      <c r="AV183" s="14" t="s">
        <v>284</v>
      </c>
      <c r="AW183" s="14" t="s">
        <v>33</v>
      </c>
      <c r="AX183" s="14" t="s">
        <v>21</v>
      </c>
      <c r="AY183" s="260" t="s">
        <v>277</v>
      </c>
    </row>
    <row r="184" s="2" customFormat="1" ht="14.5" customHeight="1">
      <c r="A184" s="39"/>
      <c r="B184" s="40"/>
      <c r="C184" s="221" t="s">
        <v>339</v>
      </c>
      <c r="D184" s="221" t="s">
        <v>279</v>
      </c>
      <c r="E184" s="222" t="s">
        <v>340</v>
      </c>
      <c r="F184" s="223" t="s">
        <v>341</v>
      </c>
      <c r="G184" s="224" t="s">
        <v>297</v>
      </c>
      <c r="H184" s="225">
        <v>2.6560000000000001</v>
      </c>
      <c r="I184" s="226"/>
      <c r="J184" s="227">
        <f>ROUND(I184*H184,2)</f>
        <v>0</v>
      </c>
      <c r="K184" s="223" t="s">
        <v>283</v>
      </c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2.3010199999999998</v>
      </c>
      <c r="R184" s="230">
        <f>Q184*H184</f>
        <v>6.11150912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284</v>
      </c>
      <c r="AT184" s="232" t="s">
        <v>279</v>
      </c>
      <c r="AU184" s="232" t="s">
        <v>85</v>
      </c>
      <c r="AY184" s="18" t="s">
        <v>277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21</v>
      </c>
      <c r="BK184" s="233">
        <f>ROUND(I184*H184,2)</f>
        <v>0</v>
      </c>
      <c r="BL184" s="18" t="s">
        <v>284</v>
      </c>
      <c r="BM184" s="232" t="s">
        <v>342</v>
      </c>
    </row>
    <row r="185" s="2" customFormat="1">
      <c r="A185" s="39"/>
      <c r="B185" s="40"/>
      <c r="C185" s="41"/>
      <c r="D185" s="234" t="s">
        <v>286</v>
      </c>
      <c r="E185" s="41"/>
      <c r="F185" s="235" t="s">
        <v>343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286</v>
      </c>
      <c r="AU185" s="18" t="s">
        <v>85</v>
      </c>
    </row>
    <row r="186" s="13" customFormat="1">
      <c r="A186" s="13"/>
      <c r="B186" s="239"/>
      <c r="C186" s="240"/>
      <c r="D186" s="234" t="s">
        <v>288</v>
      </c>
      <c r="E186" s="241" t="s">
        <v>1</v>
      </c>
      <c r="F186" s="242" t="s">
        <v>344</v>
      </c>
      <c r="G186" s="240"/>
      <c r="H186" s="243">
        <v>1.359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288</v>
      </c>
      <c r="AU186" s="249" t="s">
        <v>85</v>
      </c>
      <c r="AV186" s="13" t="s">
        <v>85</v>
      </c>
      <c r="AW186" s="13" t="s">
        <v>33</v>
      </c>
      <c r="AX186" s="13" t="s">
        <v>76</v>
      </c>
      <c r="AY186" s="249" t="s">
        <v>277</v>
      </c>
    </row>
    <row r="187" s="13" customFormat="1">
      <c r="A187" s="13"/>
      <c r="B187" s="239"/>
      <c r="C187" s="240"/>
      <c r="D187" s="234" t="s">
        <v>288</v>
      </c>
      <c r="E187" s="241" t="s">
        <v>1</v>
      </c>
      <c r="F187" s="242" t="s">
        <v>345</v>
      </c>
      <c r="G187" s="240"/>
      <c r="H187" s="243">
        <v>0.79400000000000004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288</v>
      </c>
      <c r="AU187" s="249" t="s">
        <v>85</v>
      </c>
      <c r="AV187" s="13" t="s">
        <v>85</v>
      </c>
      <c r="AW187" s="13" t="s">
        <v>33</v>
      </c>
      <c r="AX187" s="13" t="s">
        <v>76</v>
      </c>
      <c r="AY187" s="249" t="s">
        <v>277</v>
      </c>
    </row>
    <row r="188" s="13" customFormat="1">
      <c r="A188" s="13"/>
      <c r="B188" s="239"/>
      <c r="C188" s="240"/>
      <c r="D188" s="234" t="s">
        <v>288</v>
      </c>
      <c r="E188" s="241" t="s">
        <v>1</v>
      </c>
      <c r="F188" s="242" t="s">
        <v>346</v>
      </c>
      <c r="G188" s="240"/>
      <c r="H188" s="243">
        <v>0.503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288</v>
      </c>
      <c r="AU188" s="249" t="s">
        <v>85</v>
      </c>
      <c r="AV188" s="13" t="s">
        <v>85</v>
      </c>
      <c r="AW188" s="13" t="s">
        <v>33</v>
      </c>
      <c r="AX188" s="13" t="s">
        <v>76</v>
      </c>
      <c r="AY188" s="249" t="s">
        <v>277</v>
      </c>
    </row>
    <row r="189" s="14" customFormat="1">
      <c r="A189" s="14"/>
      <c r="B189" s="250"/>
      <c r="C189" s="251"/>
      <c r="D189" s="234" t="s">
        <v>288</v>
      </c>
      <c r="E189" s="252" t="s">
        <v>1</v>
      </c>
      <c r="F189" s="253" t="s">
        <v>302</v>
      </c>
      <c r="G189" s="251"/>
      <c r="H189" s="254">
        <v>2.6560000000000001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288</v>
      </c>
      <c r="AU189" s="260" t="s">
        <v>85</v>
      </c>
      <c r="AV189" s="14" t="s">
        <v>284</v>
      </c>
      <c r="AW189" s="14" t="s">
        <v>33</v>
      </c>
      <c r="AX189" s="14" t="s">
        <v>21</v>
      </c>
      <c r="AY189" s="260" t="s">
        <v>277</v>
      </c>
    </row>
    <row r="190" s="2" customFormat="1" ht="14.5" customHeight="1">
      <c r="A190" s="39"/>
      <c r="B190" s="40"/>
      <c r="C190" s="221" t="s">
        <v>347</v>
      </c>
      <c r="D190" s="221" t="s">
        <v>279</v>
      </c>
      <c r="E190" s="222" t="s">
        <v>348</v>
      </c>
      <c r="F190" s="223" t="s">
        <v>349</v>
      </c>
      <c r="G190" s="224" t="s">
        <v>282</v>
      </c>
      <c r="H190" s="225">
        <v>2.609</v>
      </c>
      <c r="I190" s="226"/>
      <c r="J190" s="227">
        <f>ROUND(I190*H190,2)</f>
        <v>0</v>
      </c>
      <c r="K190" s="223" t="s">
        <v>283</v>
      </c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0.0026900000000000001</v>
      </c>
      <c r="R190" s="230">
        <f>Q190*H190</f>
        <v>0.0070182100000000004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284</v>
      </c>
      <c r="AT190" s="232" t="s">
        <v>279</v>
      </c>
      <c r="AU190" s="232" t="s">
        <v>85</v>
      </c>
      <c r="AY190" s="18" t="s">
        <v>277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21</v>
      </c>
      <c r="BK190" s="233">
        <f>ROUND(I190*H190,2)</f>
        <v>0</v>
      </c>
      <c r="BL190" s="18" t="s">
        <v>284</v>
      </c>
      <c r="BM190" s="232" t="s">
        <v>350</v>
      </c>
    </row>
    <row r="191" s="2" customFormat="1">
      <c r="A191" s="39"/>
      <c r="B191" s="40"/>
      <c r="C191" s="41"/>
      <c r="D191" s="234" t="s">
        <v>286</v>
      </c>
      <c r="E191" s="41"/>
      <c r="F191" s="235" t="s">
        <v>351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286</v>
      </c>
      <c r="AU191" s="18" t="s">
        <v>85</v>
      </c>
    </row>
    <row r="192" s="13" customFormat="1">
      <c r="A192" s="13"/>
      <c r="B192" s="239"/>
      <c r="C192" s="240"/>
      <c r="D192" s="234" t="s">
        <v>288</v>
      </c>
      <c r="E192" s="241" t="s">
        <v>114</v>
      </c>
      <c r="F192" s="242" t="s">
        <v>352</v>
      </c>
      <c r="G192" s="240"/>
      <c r="H192" s="243">
        <v>2.609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288</v>
      </c>
      <c r="AU192" s="249" t="s">
        <v>85</v>
      </c>
      <c r="AV192" s="13" t="s">
        <v>85</v>
      </c>
      <c r="AW192" s="13" t="s">
        <v>33</v>
      </c>
      <c r="AX192" s="13" t="s">
        <v>21</v>
      </c>
      <c r="AY192" s="249" t="s">
        <v>277</v>
      </c>
    </row>
    <row r="193" s="2" customFormat="1" ht="14.5" customHeight="1">
      <c r="A193" s="39"/>
      <c r="B193" s="40"/>
      <c r="C193" s="221" t="s">
        <v>353</v>
      </c>
      <c r="D193" s="221" t="s">
        <v>279</v>
      </c>
      <c r="E193" s="222" t="s">
        <v>354</v>
      </c>
      <c r="F193" s="223" t="s">
        <v>355</v>
      </c>
      <c r="G193" s="224" t="s">
        <v>282</v>
      </c>
      <c r="H193" s="225">
        <v>2.609</v>
      </c>
      <c r="I193" s="226"/>
      <c r="J193" s="227">
        <f>ROUND(I193*H193,2)</f>
        <v>0</v>
      </c>
      <c r="K193" s="223" t="s">
        <v>283</v>
      </c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284</v>
      </c>
      <c r="AT193" s="232" t="s">
        <v>279</v>
      </c>
      <c r="AU193" s="232" t="s">
        <v>85</v>
      </c>
      <c r="AY193" s="18" t="s">
        <v>277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21</v>
      </c>
      <c r="BK193" s="233">
        <f>ROUND(I193*H193,2)</f>
        <v>0</v>
      </c>
      <c r="BL193" s="18" t="s">
        <v>284</v>
      </c>
      <c r="BM193" s="232" t="s">
        <v>356</v>
      </c>
    </row>
    <row r="194" s="2" customFormat="1">
      <c r="A194" s="39"/>
      <c r="B194" s="40"/>
      <c r="C194" s="41"/>
      <c r="D194" s="234" t="s">
        <v>286</v>
      </c>
      <c r="E194" s="41"/>
      <c r="F194" s="235" t="s">
        <v>357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286</v>
      </c>
      <c r="AU194" s="18" t="s">
        <v>85</v>
      </c>
    </row>
    <row r="195" s="13" customFormat="1">
      <c r="A195" s="13"/>
      <c r="B195" s="239"/>
      <c r="C195" s="240"/>
      <c r="D195" s="234" t="s">
        <v>288</v>
      </c>
      <c r="E195" s="241" t="s">
        <v>1</v>
      </c>
      <c r="F195" s="242" t="s">
        <v>114</v>
      </c>
      <c r="G195" s="240"/>
      <c r="H195" s="243">
        <v>2.609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288</v>
      </c>
      <c r="AU195" s="249" t="s">
        <v>85</v>
      </c>
      <c r="AV195" s="13" t="s">
        <v>85</v>
      </c>
      <c r="AW195" s="13" t="s">
        <v>33</v>
      </c>
      <c r="AX195" s="13" t="s">
        <v>21</v>
      </c>
      <c r="AY195" s="249" t="s">
        <v>277</v>
      </c>
    </row>
    <row r="196" s="2" customFormat="1" ht="31" customHeight="1">
      <c r="A196" s="39"/>
      <c r="B196" s="40"/>
      <c r="C196" s="221" t="s">
        <v>358</v>
      </c>
      <c r="D196" s="221" t="s">
        <v>279</v>
      </c>
      <c r="E196" s="222" t="s">
        <v>359</v>
      </c>
      <c r="F196" s="223" t="s">
        <v>360</v>
      </c>
      <c r="G196" s="224" t="s">
        <v>282</v>
      </c>
      <c r="H196" s="225">
        <v>1.72</v>
      </c>
      <c r="I196" s="226"/>
      <c r="J196" s="227">
        <f>ROUND(I196*H196,2)</f>
        <v>0</v>
      </c>
      <c r="K196" s="223" t="s">
        <v>283</v>
      </c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0.42831999999999998</v>
      </c>
      <c r="R196" s="230">
        <f>Q196*H196</f>
        <v>0.73671039999999999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284</v>
      </c>
      <c r="AT196" s="232" t="s">
        <v>279</v>
      </c>
      <c r="AU196" s="232" t="s">
        <v>85</v>
      </c>
      <c r="AY196" s="18" t="s">
        <v>277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21</v>
      </c>
      <c r="BK196" s="233">
        <f>ROUND(I196*H196,2)</f>
        <v>0</v>
      </c>
      <c r="BL196" s="18" t="s">
        <v>284</v>
      </c>
      <c r="BM196" s="232" t="s">
        <v>361</v>
      </c>
    </row>
    <row r="197" s="2" customFormat="1">
      <c r="A197" s="39"/>
      <c r="B197" s="40"/>
      <c r="C197" s="41"/>
      <c r="D197" s="234" t="s">
        <v>286</v>
      </c>
      <c r="E197" s="41"/>
      <c r="F197" s="235" t="s">
        <v>362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286</v>
      </c>
      <c r="AU197" s="18" t="s">
        <v>85</v>
      </c>
    </row>
    <row r="198" s="13" customFormat="1">
      <c r="A198" s="13"/>
      <c r="B198" s="239"/>
      <c r="C198" s="240"/>
      <c r="D198" s="234" t="s">
        <v>288</v>
      </c>
      <c r="E198" s="241" t="s">
        <v>116</v>
      </c>
      <c r="F198" s="242" t="s">
        <v>363</v>
      </c>
      <c r="G198" s="240"/>
      <c r="H198" s="243">
        <v>1.72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288</v>
      </c>
      <c r="AU198" s="249" t="s">
        <v>85</v>
      </c>
      <c r="AV198" s="13" t="s">
        <v>85</v>
      </c>
      <c r="AW198" s="13" t="s">
        <v>33</v>
      </c>
      <c r="AX198" s="13" t="s">
        <v>21</v>
      </c>
      <c r="AY198" s="249" t="s">
        <v>277</v>
      </c>
    </row>
    <row r="199" s="2" customFormat="1" ht="22.9" customHeight="1">
      <c r="A199" s="39"/>
      <c r="B199" s="40"/>
      <c r="C199" s="221" t="s">
        <v>364</v>
      </c>
      <c r="D199" s="221" t="s">
        <v>279</v>
      </c>
      <c r="E199" s="222" t="s">
        <v>365</v>
      </c>
      <c r="F199" s="223" t="s">
        <v>366</v>
      </c>
      <c r="G199" s="224" t="s">
        <v>316</v>
      </c>
      <c r="H199" s="225">
        <v>0.012</v>
      </c>
      <c r="I199" s="226"/>
      <c r="J199" s="227">
        <f>ROUND(I199*H199,2)</f>
        <v>0</v>
      </c>
      <c r="K199" s="223" t="s">
        <v>283</v>
      </c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1.0593999999999999</v>
      </c>
      <c r="R199" s="230">
        <f>Q199*H199</f>
        <v>0.0127128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284</v>
      </c>
      <c r="AT199" s="232" t="s">
        <v>279</v>
      </c>
      <c r="AU199" s="232" t="s">
        <v>85</v>
      </c>
      <c r="AY199" s="18" t="s">
        <v>277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21</v>
      </c>
      <c r="BK199" s="233">
        <f>ROUND(I199*H199,2)</f>
        <v>0</v>
      </c>
      <c r="BL199" s="18" t="s">
        <v>284</v>
      </c>
      <c r="BM199" s="232" t="s">
        <v>367</v>
      </c>
    </row>
    <row r="200" s="2" customFormat="1">
      <c r="A200" s="39"/>
      <c r="B200" s="40"/>
      <c r="C200" s="41"/>
      <c r="D200" s="234" t="s">
        <v>286</v>
      </c>
      <c r="E200" s="41"/>
      <c r="F200" s="235" t="s">
        <v>368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286</v>
      </c>
      <c r="AU200" s="18" t="s">
        <v>85</v>
      </c>
    </row>
    <row r="201" s="13" customFormat="1">
      <c r="A201" s="13"/>
      <c r="B201" s="239"/>
      <c r="C201" s="240"/>
      <c r="D201" s="234" t="s">
        <v>288</v>
      </c>
      <c r="E201" s="241" t="s">
        <v>1</v>
      </c>
      <c r="F201" s="242" t="s">
        <v>369</v>
      </c>
      <c r="G201" s="240"/>
      <c r="H201" s="243">
        <v>0.012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288</v>
      </c>
      <c r="AU201" s="249" t="s">
        <v>85</v>
      </c>
      <c r="AV201" s="13" t="s">
        <v>85</v>
      </c>
      <c r="AW201" s="13" t="s">
        <v>33</v>
      </c>
      <c r="AX201" s="13" t="s">
        <v>21</v>
      </c>
      <c r="AY201" s="249" t="s">
        <v>277</v>
      </c>
    </row>
    <row r="202" s="12" customFormat="1" ht="22.8" customHeight="1">
      <c r="A202" s="12"/>
      <c r="B202" s="205"/>
      <c r="C202" s="206"/>
      <c r="D202" s="207" t="s">
        <v>75</v>
      </c>
      <c r="E202" s="219" t="s">
        <v>294</v>
      </c>
      <c r="F202" s="219" t="s">
        <v>370</v>
      </c>
      <c r="G202" s="206"/>
      <c r="H202" s="206"/>
      <c r="I202" s="209"/>
      <c r="J202" s="220">
        <f>BK202</f>
        <v>0</v>
      </c>
      <c r="K202" s="206"/>
      <c r="L202" s="211"/>
      <c r="M202" s="212"/>
      <c r="N202" s="213"/>
      <c r="O202" s="213"/>
      <c r="P202" s="214">
        <f>SUM(P203:P266)</f>
        <v>0</v>
      </c>
      <c r="Q202" s="213"/>
      <c r="R202" s="214">
        <f>SUM(R203:R266)</f>
        <v>13.127189770000001</v>
      </c>
      <c r="S202" s="213"/>
      <c r="T202" s="215">
        <f>SUM(T203:T266)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6" t="s">
        <v>21</v>
      </c>
      <c r="AT202" s="217" t="s">
        <v>75</v>
      </c>
      <c r="AU202" s="217" t="s">
        <v>21</v>
      </c>
      <c r="AY202" s="216" t="s">
        <v>277</v>
      </c>
      <c r="BK202" s="218">
        <f>SUM(BK203:BK266)</f>
        <v>0</v>
      </c>
    </row>
    <row r="203" s="2" customFormat="1" ht="31" customHeight="1">
      <c r="A203" s="39"/>
      <c r="B203" s="40"/>
      <c r="C203" s="221" t="s">
        <v>8</v>
      </c>
      <c r="D203" s="221" t="s">
        <v>279</v>
      </c>
      <c r="E203" s="222" t="s">
        <v>371</v>
      </c>
      <c r="F203" s="223" t="s">
        <v>372</v>
      </c>
      <c r="G203" s="224" t="s">
        <v>282</v>
      </c>
      <c r="H203" s="225">
        <v>1.9870000000000001</v>
      </c>
      <c r="I203" s="226"/>
      <c r="J203" s="227">
        <f>ROUND(I203*H203,2)</f>
        <v>0</v>
      </c>
      <c r="K203" s="223" t="s">
        <v>283</v>
      </c>
      <c r="L203" s="45"/>
      <c r="M203" s="228" t="s">
        <v>1</v>
      </c>
      <c r="N203" s="229" t="s">
        <v>41</v>
      </c>
      <c r="O203" s="92"/>
      <c r="P203" s="230">
        <f>O203*H203</f>
        <v>0</v>
      </c>
      <c r="Q203" s="230">
        <v>0.14574000000000001</v>
      </c>
      <c r="R203" s="230">
        <f>Q203*H203</f>
        <v>0.28958538000000006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284</v>
      </c>
      <c r="AT203" s="232" t="s">
        <v>279</v>
      </c>
      <c r="AU203" s="232" t="s">
        <v>85</v>
      </c>
      <c r="AY203" s="18" t="s">
        <v>277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21</v>
      </c>
      <c r="BK203" s="233">
        <f>ROUND(I203*H203,2)</f>
        <v>0</v>
      </c>
      <c r="BL203" s="18" t="s">
        <v>284</v>
      </c>
      <c r="BM203" s="232" t="s">
        <v>373</v>
      </c>
    </row>
    <row r="204" s="2" customFormat="1">
      <c r="A204" s="39"/>
      <c r="B204" s="40"/>
      <c r="C204" s="41"/>
      <c r="D204" s="234" t="s">
        <v>286</v>
      </c>
      <c r="E204" s="41"/>
      <c r="F204" s="235" t="s">
        <v>374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286</v>
      </c>
      <c r="AU204" s="18" t="s">
        <v>85</v>
      </c>
    </row>
    <row r="205" s="13" customFormat="1">
      <c r="A205" s="13"/>
      <c r="B205" s="239"/>
      <c r="C205" s="240"/>
      <c r="D205" s="234" t="s">
        <v>288</v>
      </c>
      <c r="E205" s="241" t="s">
        <v>179</v>
      </c>
      <c r="F205" s="242" t="s">
        <v>375</v>
      </c>
      <c r="G205" s="240"/>
      <c r="H205" s="243">
        <v>9.9359999999999999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288</v>
      </c>
      <c r="AU205" s="249" t="s">
        <v>85</v>
      </c>
      <c r="AV205" s="13" t="s">
        <v>85</v>
      </c>
      <c r="AW205" s="13" t="s">
        <v>33</v>
      </c>
      <c r="AX205" s="13" t="s">
        <v>76</v>
      </c>
      <c r="AY205" s="249" t="s">
        <v>277</v>
      </c>
    </row>
    <row r="206" s="13" customFormat="1">
      <c r="A206" s="13"/>
      <c r="B206" s="239"/>
      <c r="C206" s="240"/>
      <c r="D206" s="234" t="s">
        <v>288</v>
      </c>
      <c r="E206" s="241" t="s">
        <v>1</v>
      </c>
      <c r="F206" s="242" t="s">
        <v>376</v>
      </c>
      <c r="G206" s="240"/>
      <c r="H206" s="243">
        <v>1.9870000000000001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288</v>
      </c>
      <c r="AU206" s="249" t="s">
        <v>85</v>
      </c>
      <c r="AV206" s="13" t="s">
        <v>85</v>
      </c>
      <c r="AW206" s="13" t="s">
        <v>33</v>
      </c>
      <c r="AX206" s="13" t="s">
        <v>21</v>
      </c>
      <c r="AY206" s="249" t="s">
        <v>277</v>
      </c>
    </row>
    <row r="207" s="2" customFormat="1" ht="31" customHeight="1">
      <c r="A207" s="39"/>
      <c r="B207" s="40"/>
      <c r="C207" s="221" t="s">
        <v>377</v>
      </c>
      <c r="D207" s="221" t="s">
        <v>279</v>
      </c>
      <c r="E207" s="222" t="s">
        <v>378</v>
      </c>
      <c r="F207" s="223" t="s">
        <v>379</v>
      </c>
      <c r="G207" s="224" t="s">
        <v>380</v>
      </c>
      <c r="H207" s="225">
        <v>4</v>
      </c>
      <c r="I207" s="226"/>
      <c r="J207" s="227">
        <f>ROUND(I207*H207,2)</f>
        <v>0</v>
      </c>
      <c r="K207" s="223" t="s">
        <v>283</v>
      </c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0.022280000000000001</v>
      </c>
      <c r="R207" s="230">
        <f>Q207*H207</f>
        <v>0.089120000000000005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284</v>
      </c>
      <c r="AT207" s="232" t="s">
        <v>279</v>
      </c>
      <c r="AU207" s="232" t="s">
        <v>85</v>
      </c>
      <c r="AY207" s="18" t="s">
        <v>277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21</v>
      </c>
      <c r="BK207" s="233">
        <f>ROUND(I207*H207,2)</f>
        <v>0</v>
      </c>
      <c r="BL207" s="18" t="s">
        <v>284</v>
      </c>
      <c r="BM207" s="232" t="s">
        <v>381</v>
      </c>
    </row>
    <row r="208" s="2" customFormat="1">
      <c r="A208" s="39"/>
      <c r="B208" s="40"/>
      <c r="C208" s="41"/>
      <c r="D208" s="234" t="s">
        <v>286</v>
      </c>
      <c r="E208" s="41"/>
      <c r="F208" s="235" t="s">
        <v>382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286</v>
      </c>
      <c r="AU208" s="18" t="s">
        <v>85</v>
      </c>
    </row>
    <row r="209" s="2" customFormat="1" ht="31" customHeight="1">
      <c r="A209" s="39"/>
      <c r="B209" s="40"/>
      <c r="C209" s="221" t="s">
        <v>383</v>
      </c>
      <c r="D209" s="221" t="s">
        <v>279</v>
      </c>
      <c r="E209" s="222" t="s">
        <v>384</v>
      </c>
      <c r="F209" s="223" t="s">
        <v>385</v>
      </c>
      <c r="G209" s="224" t="s">
        <v>380</v>
      </c>
      <c r="H209" s="225">
        <v>1</v>
      </c>
      <c r="I209" s="226"/>
      <c r="J209" s="227">
        <f>ROUND(I209*H209,2)</f>
        <v>0</v>
      </c>
      <c r="K209" s="223" t="s">
        <v>283</v>
      </c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0.026280000000000001</v>
      </c>
      <c r="R209" s="230">
        <f>Q209*H209</f>
        <v>0.026280000000000001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284</v>
      </c>
      <c r="AT209" s="232" t="s">
        <v>279</v>
      </c>
      <c r="AU209" s="232" t="s">
        <v>85</v>
      </c>
      <c r="AY209" s="18" t="s">
        <v>277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21</v>
      </c>
      <c r="BK209" s="233">
        <f>ROUND(I209*H209,2)</f>
        <v>0</v>
      </c>
      <c r="BL209" s="18" t="s">
        <v>284</v>
      </c>
      <c r="BM209" s="232" t="s">
        <v>386</v>
      </c>
    </row>
    <row r="210" s="2" customFormat="1">
      <c r="A210" s="39"/>
      <c r="B210" s="40"/>
      <c r="C210" s="41"/>
      <c r="D210" s="234" t="s">
        <v>286</v>
      </c>
      <c r="E210" s="41"/>
      <c r="F210" s="235" t="s">
        <v>387</v>
      </c>
      <c r="G210" s="41"/>
      <c r="H210" s="41"/>
      <c r="I210" s="236"/>
      <c r="J210" s="41"/>
      <c r="K210" s="41"/>
      <c r="L210" s="45"/>
      <c r="M210" s="237"/>
      <c r="N210" s="23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286</v>
      </c>
      <c r="AU210" s="18" t="s">
        <v>85</v>
      </c>
    </row>
    <row r="211" s="2" customFormat="1" ht="31" customHeight="1">
      <c r="A211" s="39"/>
      <c r="B211" s="40"/>
      <c r="C211" s="221" t="s">
        <v>388</v>
      </c>
      <c r="D211" s="221" t="s">
        <v>279</v>
      </c>
      <c r="E211" s="222" t="s">
        <v>389</v>
      </c>
      <c r="F211" s="223" t="s">
        <v>390</v>
      </c>
      <c r="G211" s="224" t="s">
        <v>380</v>
      </c>
      <c r="H211" s="225">
        <v>3</v>
      </c>
      <c r="I211" s="226"/>
      <c r="J211" s="227">
        <f>ROUND(I211*H211,2)</f>
        <v>0</v>
      </c>
      <c r="K211" s="223" t="s">
        <v>283</v>
      </c>
      <c r="L211" s="45"/>
      <c r="M211" s="228" t="s">
        <v>1</v>
      </c>
      <c r="N211" s="229" t="s">
        <v>41</v>
      </c>
      <c r="O211" s="92"/>
      <c r="P211" s="230">
        <f>O211*H211</f>
        <v>0</v>
      </c>
      <c r="Q211" s="230">
        <v>0.033279999999999997</v>
      </c>
      <c r="R211" s="230">
        <f>Q211*H211</f>
        <v>0.099839999999999984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284</v>
      </c>
      <c r="AT211" s="232" t="s">
        <v>279</v>
      </c>
      <c r="AU211" s="232" t="s">
        <v>85</v>
      </c>
      <c r="AY211" s="18" t="s">
        <v>277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21</v>
      </c>
      <c r="BK211" s="233">
        <f>ROUND(I211*H211,2)</f>
        <v>0</v>
      </c>
      <c r="BL211" s="18" t="s">
        <v>284</v>
      </c>
      <c r="BM211" s="232" t="s">
        <v>391</v>
      </c>
    </row>
    <row r="212" s="2" customFormat="1">
      <c r="A212" s="39"/>
      <c r="B212" s="40"/>
      <c r="C212" s="41"/>
      <c r="D212" s="234" t="s">
        <v>286</v>
      </c>
      <c r="E212" s="41"/>
      <c r="F212" s="235" t="s">
        <v>392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286</v>
      </c>
      <c r="AU212" s="18" t="s">
        <v>85</v>
      </c>
    </row>
    <row r="213" s="2" customFormat="1" ht="22.9" customHeight="1">
      <c r="A213" s="39"/>
      <c r="B213" s="40"/>
      <c r="C213" s="221" t="s">
        <v>393</v>
      </c>
      <c r="D213" s="221" t="s">
        <v>279</v>
      </c>
      <c r="E213" s="222" t="s">
        <v>394</v>
      </c>
      <c r="F213" s="223" t="s">
        <v>395</v>
      </c>
      <c r="G213" s="224" t="s">
        <v>316</v>
      </c>
      <c r="H213" s="225">
        <v>0.012999999999999999</v>
      </c>
      <c r="I213" s="226"/>
      <c r="J213" s="227">
        <f>ROUND(I213*H213,2)</f>
        <v>0</v>
      </c>
      <c r="K213" s="223" t="s">
        <v>283</v>
      </c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0.019539999999999998</v>
      </c>
      <c r="R213" s="230">
        <f>Q213*H213</f>
        <v>0.00025401999999999998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284</v>
      </c>
      <c r="AT213" s="232" t="s">
        <v>279</v>
      </c>
      <c r="AU213" s="232" t="s">
        <v>85</v>
      </c>
      <c r="AY213" s="18" t="s">
        <v>277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21</v>
      </c>
      <c r="BK213" s="233">
        <f>ROUND(I213*H213,2)</f>
        <v>0</v>
      </c>
      <c r="BL213" s="18" t="s">
        <v>284</v>
      </c>
      <c r="BM213" s="232" t="s">
        <v>396</v>
      </c>
    </row>
    <row r="214" s="2" customFormat="1">
      <c r="A214" s="39"/>
      <c r="B214" s="40"/>
      <c r="C214" s="41"/>
      <c r="D214" s="234" t="s">
        <v>286</v>
      </c>
      <c r="E214" s="41"/>
      <c r="F214" s="235" t="s">
        <v>397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286</v>
      </c>
      <c r="AU214" s="18" t="s">
        <v>85</v>
      </c>
    </row>
    <row r="215" s="13" customFormat="1">
      <c r="A215" s="13"/>
      <c r="B215" s="239"/>
      <c r="C215" s="240"/>
      <c r="D215" s="234" t="s">
        <v>288</v>
      </c>
      <c r="E215" s="241" t="s">
        <v>95</v>
      </c>
      <c r="F215" s="242" t="s">
        <v>398</v>
      </c>
      <c r="G215" s="240"/>
      <c r="H215" s="243">
        <v>0.012999999999999999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288</v>
      </c>
      <c r="AU215" s="249" t="s">
        <v>85</v>
      </c>
      <c r="AV215" s="13" t="s">
        <v>85</v>
      </c>
      <c r="AW215" s="13" t="s">
        <v>33</v>
      </c>
      <c r="AX215" s="13" t="s">
        <v>21</v>
      </c>
      <c r="AY215" s="249" t="s">
        <v>277</v>
      </c>
    </row>
    <row r="216" s="2" customFormat="1" ht="22.9" customHeight="1">
      <c r="A216" s="39"/>
      <c r="B216" s="40"/>
      <c r="C216" s="261" t="s">
        <v>399</v>
      </c>
      <c r="D216" s="261" t="s">
        <v>400</v>
      </c>
      <c r="E216" s="262" t="s">
        <v>401</v>
      </c>
      <c r="F216" s="263" t="s">
        <v>402</v>
      </c>
      <c r="G216" s="264" t="s">
        <v>316</v>
      </c>
      <c r="H216" s="265">
        <v>0.014</v>
      </c>
      <c r="I216" s="266"/>
      <c r="J216" s="267">
        <f>ROUND(I216*H216,2)</f>
        <v>0</v>
      </c>
      <c r="K216" s="263" t="s">
        <v>283</v>
      </c>
      <c r="L216" s="268"/>
      <c r="M216" s="269" t="s">
        <v>1</v>
      </c>
      <c r="N216" s="270" t="s">
        <v>41</v>
      </c>
      <c r="O216" s="92"/>
      <c r="P216" s="230">
        <f>O216*H216</f>
        <v>0</v>
      </c>
      <c r="Q216" s="230">
        <v>1</v>
      </c>
      <c r="R216" s="230">
        <f>Q216*H216</f>
        <v>0.014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326</v>
      </c>
      <c r="AT216" s="232" t="s">
        <v>400</v>
      </c>
      <c r="AU216" s="232" t="s">
        <v>85</v>
      </c>
      <c r="AY216" s="18" t="s">
        <v>277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21</v>
      </c>
      <c r="BK216" s="233">
        <f>ROUND(I216*H216,2)</f>
        <v>0</v>
      </c>
      <c r="BL216" s="18" t="s">
        <v>284</v>
      </c>
      <c r="BM216" s="232" t="s">
        <v>403</v>
      </c>
    </row>
    <row r="217" s="2" customFormat="1">
      <c r="A217" s="39"/>
      <c r="B217" s="40"/>
      <c r="C217" s="41"/>
      <c r="D217" s="234" t="s">
        <v>286</v>
      </c>
      <c r="E217" s="41"/>
      <c r="F217" s="235" t="s">
        <v>402</v>
      </c>
      <c r="G217" s="41"/>
      <c r="H217" s="41"/>
      <c r="I217" s="236"/>
      <c r="J217" s="41"/>
      <c r="K217" s="41"/>
      <c r="L217" s="45"/>
      <c r="M217" s="237"/>
      <c r="N217" s="23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286</v>
      </c>
      <c r="AU217" s="18" t="s">
        <v>85</v>
      </c>
    </row>
    <row r="218" s="2" customFormat="1">
      <c r="A218" s="39"/>
      <c r="B218" s="40"/>
      <c r="C218" s="41"/>
      <c r="D218" s="234" t="s">
        <v>404</v>
      </c>
      <c r="E218" s="41"/>
      <c r="F218" s="271" t="s">
        <v>405</v>
      </c>
      <c r="G218" s="41"/>
      <c r="H218" s="41"/>
      <c r="I218" s="236"/>
      <c r="J218" s="41"/>
      <c r="K218" s="41"/>
      <c r="L218" s="45"/>
      <c r="M218" s="237"/>
      <c r="N218" s="23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404</v>
      </c>
      <c r="AU218" s="18" t="s">
        <v>85</v>
      </c>
    </row>
    <row r="219" s="13" customFormat="1">
      <c r="A219" s="13"/>
      <c r="B219" s="239"/>
      <c r="C219" s="240"/>
      <c r="D219" s="234" t="s">
        <v>288</v>
      </c>
      <c r="E219" s="241" t="s">
        <v>1</v>
      </c>
      <c r="F219" s="242" t="s">
        <v>406</v>
      </c>
      <c r="G219" s="240"/>
      <c r="H219" s="243">
        <v>0.014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288</v>
      </c>
      <c r="AU219" s="249" t="s">
        <v>85</v>
      </c>
      <c r="AV219" s="13" t="s">
        <v>85</v>
      </c>
      <c r="AW219" s="13" t="s">
        <v>33</v>
      </c>
      <c r="AX219" s="13" t="s">
        <v>21</v>
      </c>
      <c r="AY219" s="249" t="s">
        <v>277</v>
      </c>
    </row>
    <row r="220" s="2" customFormat="1" ht="20.5" customHeight="1">
      <c r="A220" s="39"/>
      <c r="B220" s="40"/>
      <c r="C220" s="221" t="s">
        <v>7</v>
      </c>
      <c r="D220" s="221" t="s">
        <v>279</v>
      </c>
      <c r="E220" s="222" t="s">
        <v>407</v>
      </c>
      <c r="F220" s="223" t="s">
        <v>408</v>
      </c>
      <c r="G220" s="224" t="s">
        <v>282</v>
      </c>
      <c r="H220" s="225">
        <v>17.823</v>
      </c>
      <c r="I220" s="226"/>
      <c r="J220" s="227">
        <f>ROUND(I220*H220,2)</f>
        <v>0</v>
      </c>
      <c r="K220" s="223" t="s">
        <v>283</v>
      </c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0.028570000000000002</v>
      </c>
      <c r="R220" s="230">
        <f>Q220*H220</f>
        <v>0.50920311000000007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284</v>
      </c>
      <c r="AT220" s="232" t="s">
        <v>279</v>
      </c>
      <c r="AU220" s="232" t="s">
        <v>85</v>
      </c>
      <c r="AY220" s="18" t="s">
        <v>277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21</v>
      </c>
      <c r="BK220" s="233">
        <f>ROUND(I220*H220,2)</f>
        <v>0</v>
      </c>
      <c r="BL220" s="18" t="s">
        <v>284</v>
      </c>
      <c r="BM220" s="232" t="s">
        <v>409</v>
      </c>
    </row>
    <row r="221" s="2" customFormat="1">
      <c r="A221" s="39"/>
      <c r="B221" s="40"/>
      <c r="C221" s="41"/>
      <c r="D221" s="234" t="s">
        <v>286</v>
      </c>
      <c r="E221" s="41"/>
      <c r="F221" s="235" t="s">
        <v>410</v>
      </c>
      <c r="G221" s="41"/>
      <c r="H221" s="41"/>
      <c r="I221" s="236"/>
      <c r="J221" s="41"/>
      <c r="K221" s="41"/>
      <c r="L221" s="45"/>
      <c r="M221" s="237"/>
      <c r="N221" s="23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286</v>
      </c>
      <c r="AU221" s="18" t="s">
        <v>85</v>
      </c>
    </row>
    <row r="222" s="13" customFormat="1">
      <c r="A222" s="13"/>
      <c r="B222" s="239"/>
      <c r="C222" s="240"/>
      <c r="D222" s="234" t="s">
        <v>288</v>
      </c>
      <c r="E222" s="241" t="s">
        <v>1</v>
      </c>
      <c r="F222" s="242" t="s">
        <v>104</v>
      </c>
      <c r="G222" s="240"/>
      <c r="H222" s="243">
        <v>17.823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288</v>
      </c>
      <c r="AU222" s="249" t="s">
        <v>85</v>
      </c>
      <c r="AV222" s="13" t="s">
        <v>85</v>
      </c>
      <c r="AW222" s="13" t="s">
        <v>33</v>
      </c>
      <c r="AX222" s="13" t="s">
        <v>21</v>
      </c>
      <c r="AY222" s="249" t="s">
        <v>277</v>
      </c>
    </row>
    <row r="223" s="2" customFormat="1" ht="31" customHeight="1">
      <c r="A223" s="39"/>
      <c r="B223" s="40"/>
      <c r="C223" s="221" t="s">
        <v>411</v>
      </c>
      <c r="D223" s="221" t="s">
        <v>279</v>
      </c>
      <c r="E223" s="222" t="s">
        <v>412</v>
      </c>
      <c r="F223" s="223" t="s">
        <v>413</v>
      </c>
      <c r="G223" s="224" t="s">
        <v>282</v>
      </c>
      <c r="H223" s="225">
        <v>1.8060000000000001</v>
      </c>
      <c r="I223" s="226"/>
      <c r="J223" s="227">
        <f>ROUND(I223*H223,2)</f>
        <v>0</v>
      </c>
      <c r="K223" s="223" t="s">
        <v>283</v>
      </c>
      <c r="L223" s="45"/>
      <c r="M223" s="228" t="s">
        <v>1</v>
      </c>
      <c r="N223" s="229" t="s">
        <v>41</v>
      </c>
      <c r="O223" s="92"/>
      <c r="P223" s="230">
        <f>O223*H223</f>
        <v>0</v>
      </c>
      <c r="Q223" s="230">
        <v>0.12335</v>
      </c>
      <c r="R223" s="230">
        <f>Q223*H223</f>
        <v>0.2227701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284</v>
      </c>
      <c r="AT223" s="232" t="s">
        <v>279</v>
      </c>
      <c r="AU223" s="232" t="s">
        <v>85</v>
      </c>
      <c r="AY223" s="18" t="s">
        <v>277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21</v>
      </c>
      <c r="BK223" s="233">
        <f>ROUND(I223*H223,2)</f>
        <v>0</v>
      </c>
      <c r="BL223" s="18" t="s">
        <v>284</v>
      </c>
      <c r="BM223" s="232" t="s">
        <v>414</v>
      </c>
    </row>
    <row r="224" s="2" customFormat="1">
      <c r="A224" s="39"/>
      <c r="B224" s="40"/>
      <c r="C224" s="41"/>
      <c r="D224" s="234" t="s">
        <v>286</v>
      </c>
      <c r="E224" s="41"/>
      <c r="F224" s="235" t="s">
        <v>415</v>
      </c>
      <c r="G224" s="41"/>
      <c r="H224" s="41"/>
      <c r="I224" s="236"/>
      <c r="J224" s="41"/>
      <c r="K224" s="41"/>
      <c r="L224" s="45"/>
      <c r="M224" s="237"/>
      <c r="N224" s="23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286</v>
      </c>
      <c r="AU224" s="18" t="s">
        <v>85</v>
      </c>
    </row>
    <row r="225" s="13" customFormat="1">
      <c r="A225" s="13"/>
      <c r="B225" s="239"/>
      <c r="C225" s="240"/>
      <c r="D225" s="234" t="s">
        <v>288</v>
      </c>
      <c r="E225" s="241" t="s">
        <v>193</v>
      </c>
      <c r="F225" s="242" t="s">
        <v>416</v>
      </c>
      <c r="G225" s="240"/>
      <c r="H225" s="243">
        <v>1.8060000000000001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288</v>
      </c>
      <c r="AU225" s="249" t="s">
        <v>85</v>
      </c>
      <c r="AV225" s="13" t="s">
        <v>85</v>
      </c>
      <c r="AW225" s="13" t="s">
        <v>33</v>
      </c>
      <c r="AX225" s="13" t="s">
        <v>21</v>
      </c>
      <c r="AY225" s="249" t="s">
        <v>277</v>
      </c>
    </row>
    <row r="226" s="2" customFormat="1" ht="14.5" customHeight="1">
      <c r="A226" s="39"/>
      <c r="B226" s="40"/>
      <c r="C226" s="221" t="s">
        <v>417</v>
      </c>
      <c r="D226" s="221" t="s">
        <v>279</v>
      </c>
      <c r="E226" s="222" t="s">
        <v>418</v>
      </c>
      <c r="F226" s="223" t="s">
        <v>419</v>
      </c>
      <c r="G226" s="224" t="s">
        <v>297</v>
      </c>
      <c r="H226" s="225">
        <v>1.4670000000000001</v>
      </c>
      <c r="I226" s="226"/>
      <c r="J226" s="227">
        <f>ROUND(I226*H226,2)</f>
        <v>0</v>
      </c>
      <c r="K226" s="223" t="s">
        <v>283</v>
      </c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2.5018799999999999</v>
      </c>
      <c r="R226" s="230">
        <f>Q226*H226</f>
        <v>3.6702579599999998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284</v>
      </c>
      <c r="AT226" s="232" t="s">
        <v>279</v>
      </c>
      <c r="AU226" s="232" t="s">
        <v>85</v>
      </c>
      <c r="AY226" s="18" t="s">
        <v>277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21</v>
      </c>
      <c r="BK226" s="233">
        <f>ROUND(I226*H226,2)</f>
        <v>0</v>
      </c>
      <c r="BL226" s="18" t="s">
        <v>284</v>
      </c>
      <c r="BM226" s="232" t="s">
        <v>420</v>
      </c>
    </row>
    <row r="227" s="13" customFormat="1">
      <c r="A227" s="13"/>
      <c r="B227" s="239"/>
      <c r="C227" s="240"/>
      <c r="D227" s="234" t="s">
        <v>288</v>
      </c>
      <c r="E227" s="241" t="s">
        <v>122</v>
      </c>
      <c r="F227" s="242" t="s">
        <v>421</v>
      </c>
      <c r="G227" s="240"/>
      <c r="H227" s="243">
        <v>1.4670000000000001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288</v>
      </c>
      <c r="AU227" s="249" t="s">
        <v>85</v>
      </c>
      <c r="AV227" s="13" t="s">
        <v>85</v>
      </c>
      <c r="AW227" s="13" t="s">
        <v>33</v>
      </c>
      <c r="AX227" s="13" t="s">
        <v>21</v>
      </c>
      <c r="AY227" s="249" t="s">
        <v>277</v>
      </c>
    </row>
    <row r="228" s="2" customFormat="1" ht="14.5" customHeight="1">
      <c r="A228" s="39"/>
      <c r="B228" s="40"/>
      <c r="C228" s="221" t="s">
        <v>422</v>
      </c>
      <c r="D228" s="221" t="s">
        <v>279</v>
      </c>
      <c r="E228" s="222" t="s">
        <v>423</v>
      </c>
      <c r="F228" s="223" t="s">
        <v>424</v>
      </c>
      <c r="G228" s="224" t="s">
        <v>297</v>
      </c>
      <c r="H228" s="225">
        <v>0.59899999999999998</v>
      </c>
      <c r="I228" s="226"/>
      <c r="J228" s="227">
        <f>ROUND(I228*H228,2)</f>
        <v>0</v>
      </c>
      <c r="K228" s="223" t="s">
        <v>283</v>
      </c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2.5018799999999999</v>
      </c>
      <c r="R228" s="230">
        <f>Q228*H228</f>
        <v>1.49862612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284</v>
      </c>
      <c r="AT228" s="232" t="s">
        <v>279</v>
      </c>
      <c r="AU228" s="232" t="s">
        <v>85</v>
      </c>
      <c r="AY228" s="18" t="s">
        <v>277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21</v>
      </c>
      <c r="BK228" s="233">
        <f>ROUND(I228*H228,2)</f>
        <v>0</v>
      </c>
      <c r="BL228" s="18" t="s">
        <v>284</v>
      </c>
      <c r="BM228" s="232" t="s">
        <v>425</v>
      </c>
    </row>
    <row r="229" s="2" customFormat="1">
      <c r="A229" s="39"/>
      <c r="B229" s="40"/>
      <c r="C229" s="41"/>
      <c r="D229" s="234" t="s">
        <v>286</v>
      </c>
      <c r="E229" s="41"/>
      <c r="F229" s="235" t="s">
        <v>426</v>
      </c>
      <c r="G229" s="41"/>
      <c r="H229" s="41"/>
      <c r="I229" s="236"/>
      <c r="J229" s="41"/>
      <c r="K229" s="41"/>
      <c r="L229" s="45"/>
      <c r="M229" s="237"/>
      <c r="N229" s="238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286</v>
      </c>
      <c r="AU229" s="18" t="s">
        <v>85</v>
      </c>
    </row>
    <row r="230" s="13" customFormat="1">
      <c r="A230" s="13"/>
      <c r="B230" s="239"/>
      <c r="C230" s="240"/>
      <c r="D230" s="234" t="s">
        <v>288</v>
      </c>
      <c r="E230" s="241" t="s">
        <v>1</v>
      </c>
      <c r="F230" s="242" t="s">
        <v>427</v>
      </c>
      <c r="G230" s="240"/>
      <c r="H230" s="243">
        <v>0.59899999999999998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288</v>
      </c>
      <c r="AU230" s="249" t="s">
        <v>85</v>
      </c>
      <c r="AV230" s="13" t="s">
        <v>85</v>
      </c>
      <c r="AW230" s="13" t="s">
        <v>33</v>
      </c>
      <c r="AX230" s="13" t="s">
        <v>21</v>
      </c>
      <c r="AY230" s="249" t="s">
        <v>277</v>
      </c>
    </row>
    <row r="231" s="2" customFormat="1" ht="14.5" customHeight="1">
      <c r="A231" s="39"/>
      <c r="B231" s="40"/>
      <c r="C231" s="221" t="s">
        <v>428</v>
      </c>
      <c r="D231" s="221" t="s">
        <v>279</v>
      </c>
      <c r="E231" s="222" t="s">
        <v>429</v>
      </c>
      <c r="F231" s="223" t="s">
        <v>430</v>
      </c>
      <c r="G231" s="224" t="s">
        <v>282</v>
      </c>
      <c r="H231" s="225">
        <v>17.295000000000002</v>
      </c>
      <c r="I231" s="226"/>
      <c r="J231" s="227">
        <f>ROUND(I231*H231,2)</f>
        <v>0</v>
      </c>
      <c r="K231" s="223" t="s">
        <v>283</v>
      </c>
      <c r="L231" s="45"/>
      <c r="M231" s="228" t="s">
        <v>1</v>
      </c>
      <c r="N231" s="229" t="s">
        <v>41</v>
      </c>
      <c r="O231" s="92"/>
      <c r="P231" s="230">
        <f>O231*H231</f>
        <v>0</v>
      </c>
      <c r="Q231" s="230">
        <v>0.0027499999999999998</v>
      </c>
      <c r="R231" s="230">
        <f>Q231*H231</f>
        <v>0.047561249999999999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284</v>
      </c>
      <c r="AT231" s="232" t="s">
        <v>279</v>
      </c>
      <c r="AU231" s="232" t="s">
        <v>85</v>
      </c>
      <c r="AY231" s="18" t="s">
        <v>277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21</v>
      </c>
      <c r="BK231" s="233">
        <f>ROUND(I231*H231,2)</f>
        <v>0</v>
      </c>
      <c r="BL231" s="18" t="s">
        <v>284</v>
      </c>
      <c r="BM231" s="232" t="s">
        <v>431</v>
      </c>
    </row>
    <row r="232" s="2" customFormat="1">
      <c r="A232" s="39"/>
      <c r="B232" s="40"/>
      <c r="C232" s="41"/>
      <c r="D232" s="234" t="s">
        <v>286</v>
      </c>
      <c r="E232" s="41"/>
      <c r="F232" s="235" t="s">
        <v>432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286</v>
      </c>
      <c r="AU232" s="18" t="s">
        <v>85</v>
      </c>
    </row>
    <row r="233" s="13" customFormat="1">
      <c r="A233" s="13"/>
      <c r="B233" s="239"/>
      <c r="C233" s="240"/>
      <c r="D233" s="234" t="s">
        <v>288</v>
      </c>
      <c r="E233" s="241" t="s">
        <v>1</v>
      </c>
      <c r="F233" s="242" t="s">
        <v>433</v>
      </c>
      <c r="G233" s="240"/>
      <c r="H233" s="243">
        <v>11.987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288</v>
      </c>
      <c r="AU233" s="249" t="s">
        <v>85</v>
      </c>
      <c r="AV233" s="13" t="s">
        <v>85</v>
      </c>
      <c r="AW233" s="13" t="s">
        <v>33</v>
      </c>
      <c r="AX233" s="13" t="s">
        <v>76</v>
      </c>
      <c r="AY233" s="249" t="s">
        <v>277</v>
      </c>
    </row>
    <row r="234" s="13" customFormat="1">
      <c r="A234" s="13"/>
      <c r="B234" s="239"/>
      <c r="C234" s="240"/>
      <c r="D234" s="234" t="s">
        <v>288</v>
      </c>
      <c r="E234" s="241" t="s">
        <v>1</v>
      </c>
      <c r="F234" s="242" t="s">
        <v>434</v>
      </c>
      <c r="G234" s="240"/>
      <c r="H234" s="243">
        <v>5.3079999999999998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288</v>
      </c>
      <c r="AU234" s="249" t="s">
        <v>85</v>
      </c>
      <c r="AV234" s="13" t="s">
        <v>85</v>
      </c>
      <c r="AW234" s="13" t="s">
        <v>33</v>
      </c>
      <c r="AX234" s="13" t="s">
        <v>76</v>
      </c>
      <c r="AY234" s="249" t="s">
        <v>277</v>
      </c>
    </row>
    <row r="235" s="14" customFormat="1">
      <c r="A235" s="14"/>
      <c r="B235" s="250"/>
      <c r="C235" s="251"/>
      <c r="D235" s="234" t="s">
        <v>288</v>
      </c>
      <c r="E235" s="252" t="s">
        <v>124</v>
      </c>
      <c r="F235" s="253" t="s">
        <v>302</v>
      </c>
      <c r="G235" s="251"/>
      <c r="H235" s="254">
        <v>17.295000000000002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288</v>
      </c>
      <c r="AU235" s="260" t="s">
        <v>85</v>
      </c>
      <c r="AV235" s="14" t="s">
        <v>284</v>
      </c>
      <c r="AW235" s="14" t="s">
        <v>33</v>
      </c>
      <c r="AX235" s="14" t="s">
        <v>21</v>
      </c>
      <c r="AY235" s="260" t="s">
        <v>277</v>
      </c>
    </row>
    <row r="236" s="2" customFormat="1" ht="14.5" customHeight="1">
      <c r="A236" s="39"/>
      <c r="B236" s="40"/>
      <c r="C236" s="221" t="s">
        <v>435</v>
      </c>
      <c r="D236" s="221" t="s">
        <v>279</v>
      </c>
      <c r="E236" s="222" t="s">
        <v>436</v>
      </c>
      <c r="F236" s="223" t="s">
        <v>437</v>
      </c>
      <c r="G236" s="224" t="s">
        <v>282</v>
      </c>
      <c r="H236" s="225">
        <v>17.295000000000002</v>
      </c>
      <c r="I236" s="226"/>
      <c r="J236" s="227">
        <f>ROUND(I236*H236,2)</f>
        <v>0</v>
      </c>
      <c r="K236" s="223" t="s">
        <v>283</v>
      </c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284</v>
      </c>
      <c r="AT236" s="232" t="s">
        <v>279</v>
      </c>
      <c r="AU236" s="232" t="s">
        <v>85</v>
      </c>
      <c r="AY236" s="18" t="s">
        <v>277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21</v>
      </c>
      <c r="BK236" s="233">
        <f>ROUND(I236*H236,2)</f>
        <v>0</v>
      </c>
      <c r="BL236" s="18" t="s">
        <v>284</v>
      </c>
      <c r="BM236" s="232" t="s">
        <v>438</v>
      </c>
    </row>
    <row r="237" s="2" customFormat="1">
      <c r="A237" s="39"/>
      <c r="B237" s="40"/>
      <c r="C237" s="41"/>
      <c r="D237" s="234" t="s">
        <v>286</v>
      </c>
      <c r="E237" s="41"/>
      <c r="F237" s="235" t="s">
        <v>439</v>
      </c>
      <c r="G237" s="41"/>
      <c r="H237" s="41"/>
      <c r="I237" s="236"/>
      <c r="J237" s="41"/>
      <c r="K237" s="41"/>
      <c r="L237" s="45"/>
      <c r="M237" s="237"/>
      <c r="N237" s="238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286</v>
      </c>
      <c r="AU237" s="18" t="s">
        <v>85</v>
      </c>
    </row>
    <row r="238" s="13" customFormat="1">
      <c r="A238" s="13"/>
      <c r="B238" s="239"/>
      <c r="C238" s="240"/>
      <c r="D238" s="234" t="s">
        <v>288</v>
      </c>
      <c r="E238" s="241" t="s">
        <v>1</v>
      </c>
      <c r="F238" s="242" t="s">
        <v>124</v>
      </c>
      <c r="G238" s="240"/>
      <c r="H238" s="243">
        <v>17.295000000000002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288</v>
      </c>
      <c r="AU238" s="249" t="s">
        <v>85</v>
      </c>
      <c r="AV238" s="13" t="s">
        <v>85</v>
      </c>
      <c r="AW238" s="13" t="s">
        <v>33</v>
      </c>
      <c r="AX238" s="13" t="s">
        <v>21</v>
      </c>
      <c r="AY238" s="249" t="s">
        <v>277</v>
      </c>
    </row>
    <row r="239" s="2" customFormat="1" ht="14.5" customHeight="1">
      <c r="A239" s="39"/>
      <c r="B239" s="40"/>
      <c r="C239" s="221" t="s">
        <v>440</v>
      </c>
      <c r="D239" s="221" t="s">
        <v>279</v>
      </c>
      <c r="E239" s="222" t="s">
        <v>441</v>
      </c>
      <c r="F239" s="223" t="s">
        <v>442</v>
      </c>
      <c r="G239" s="224" t="s">
        <v>316</v>
      </c>
      <c r="H239" s="225">
        <v>0.14699999999999999</v>
      </c>
      <c r="I239" s="226"/>
      <c r="J239" s="227">
        <f>ROUND(I239*H239,2)</f>
        <v>0</v>
      </c>
      <c r="K239" s="223" t="s">
        <v>283</v>
      </c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1.0463199999999999</v>
      </c>
      <c r="R239" s="230">
        <f>Q239*H239</f>
        <v>0.15380903999999998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284</v>
      </c>
      <c r="AT239" s="232" t="s">
        <v>279</v>
      </c>
      <c r="AU239" s="232" t="s">
        <v>85</v>
      </c>
      <c r="AY239" s="18" t="s">
        <v>277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21</v>
      </c>
      <c r="BK239" s="233">
        <f>ROUND(I239*H239,2)</f>
        <v>0</v>
      </c>
      <c r="BL239" s="18" t="s">
        <v>284</v>
      </c>
      <c r="BM239" s="232" t="s">
        <v>443</v>
      </c>
    </row>
    <row r="240" s="2" customFormat="1">
      <c r="A240" s="39"/>
      <c r="B240" s="40"/>
      <c r="C240" s="41"/>
      <c r="D240" s="234" t="s">
        <v>286</v>
      </c>
      <c r="E240" s="41"/>
      <c r="F240" s="235" t="s">
        <v>444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286</v>
      </c>
      <c r="AU240" s="18" t="s">
        <v>85</v>
      </c>
    </row>
    <row r="241" s="13" customFormat="1">
      <c r="A241" s="13"/>
      <c r="B241" s="239"/>
      <c r="C241" s="240"/>
      <c r="D241" s="234" t="s">
        <v>288</v>
      </c>
      <c r="E241" s="241" t="s">
        <v>1</v>
      </c>
      <c r="F241" s="242" t="s">
        <v>445</v>
      </c>
      <c r="G241" s="240"/>
      <c r="H241" s="243">
        <v>0.14699999999999999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288</v>
      </c>
      <c r="AU241" s="249" t="s">
        <v>85</v>
      </c>
      <c r="AV241" s="13" t="s">
        <v>85</v>
      </c>
      <c r="AW241" s="13" t="s">
        <v>33</v>
      </c>
      <c r="AX241" s="13" t="s">
        <v>21</v>
      </c>
      <c r="AY241" s="249" t="s">
        <v>277</v>
      </c>
    </row>
    <row r="242" s="2" customFormat="1" ht="22.9" customHeight="1">
      <c r="A242" s="39"/>
      <c r="B242" s="40"/>
      <c r="C242" s="221" t="s">
        <v>446</v>
      </c>
      <c r="D242" s="221" t="s">
        <v>279</v>
      </c>
      <c r="E242" s="222" t="s">
        <v>447</v>
      </c>
      <c r="F242" s="223" t="s">
        <v>448</v>
      </c>
      <c r="G242" s="224" t="s">
        <v>282</v>
      </c>
      <c r="H242" s="225">
        <v>84.543000000000006</v>
      </c>
      <c r="I242" s="226"/>
      <c r="J242" s="227">
        <f>ROUND(I242*H242,2)</f>
        <v>0</v>
      </c>
      <c r="K242" s="223" t="s">
        <v>283</v>
      </c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0.058970000000000002</v>
      </c>
      <c r="R242" s="230">
        <f>Q242*H242</f>
        <v>4.9855007100000002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284</v>
      </c>
      <c r="AT242" s="232" t="s">
        <v>279</v>
      </c>
      <c r="AU242" s="232" t="s">
        <v>85</v>
      </c>
      <c r="AY242" s="18" t="s">
        <v>277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21</v>
      </c>
      <c r="BK242" s="233">
        <f>ROUND(I242*H242,2)</f>
        <v>0</v>
      </c>
      <c r="BL242" s="18" t="s">
        <v>284</v>
      </c>
      <c r="BM242" s="232" t="s">
        <v>449</v>
      </c>
    </row>
    <row r="243" s="2" customFormat="1">
      <c r="A243" s="39"/>
      <c r="B243" s="40"/>
      <c r="C243" s="41"/>
      <c r="D243" s="234" t="s">
        <v>286</v>
      </c>
      <c r="E243" s="41"/>
      <c r="F243" s="235" t="s">
        <v>450</v>
      </c>
      <c r="G243" s="41"/>
      <c r="H243" s="41"/>
      <c r="I243" s="236"/>
      <c r="J243" s="41"/>
      <c r="K243" s="41"/>
      <c r="L243" s="45"/>
      <c r="M243" s="237"/>
      <c r="N243" s="238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286</v>
      </c>
      <c r="AU243" s="18" t="s">
        <v>85</v>
      </c>
    </row>
    <row r="244" s="13" customFormat="1">
      <c r="A244" s="13"/>
      <c r="B244" s="239"/>
      <c r="C244" s="240"/>
      <c r="D244" s="234" t="s">
        <v>288</v>
      </c>
      <c r="E244" s="241" t="s">
        <v>1</v>
      </c>
      <c r="F244" s="242" t="s">
        <v>451</v>
      </c>
      <c r="G244" s="240"/>
      <c r="H244" s="243">
        <v>7.2119999999999997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288</v>
      </c>
      <c r="AU244" s="249" t="s">
        <v>85</v>
      </c>
      <c r="AV244" s="13" t="s">
        <v>85</v>
      </c>
      <c r="AW244" s="13" t="s">
        <v>33</v>
      </c>
      <c r="AX244" s="13" t="s">
        <v>76</v>
      </c>
      <c r="AY244" s="249" t="s">
        <v>277</v>
      </c>
    </row>
    <row r="245" s="13" customFormat="1">
      <c r="A245" s="13"/>
      <c r="B245" s="239"/>
      <c r="C245" s="240"/>
      <c r="D245" s="234" t="s">
        <v>288</v>
      </c>
      <c r="E245" s="241" t="s">
        <v>1</v>
      </c>
      <c r="F245" s="242" t="s">
        <v>452</v>
      </c>
      <c r="G245" s="240"/>
      <c r="H245" s="243">
        <v>10.536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288</v>
      </c>
      <c r="AU245" s="249" t="s">
        <v>85</v>
      </c>
      <c r="AV245" s="13" t="s">
        <v>85</v>
      </c>
      <c r="AW245" s="13" t="s">
        <v>33</v>
      </c>
      <c r="AX245" s="13" t="s">
        <v>76</v>
      </c>
      <c r="AY245" s="249" t="s">
        <v>277</v>
      </c>
    </row>
    <row r="246" s="13" customFormat="1">
      <c r="A246" s="13"/>
      <c r="B246" s="239"/>
      <c r="C246" s="240"/>
      <c r="D246" s="234" t="s">
        <v>288</v>
      </c>
      <c r="E246" s="241" t="s">
        <v>1</v>
      </c>
      <c r="F246" s="242" t="s">
        <v>453</v>
      </c>
      <c r="G246" s="240"/>
      <c r="H246" s="243">
        <v>19.436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288</v>
      </c>
      <c r="AU246" s="249" t="s">
        <v>85</v>
      </c>
      <c r="AV246" s="13" t="s">
        <v>85</v>
      </c>
      <c r="AW246" s="13" t="s">
        <v>33</v>
      </c>
      <c r="AX246" s="13" t="s">
        <v>76</v>
      </c>
      <c r="AY246" s="249" t="s">
        <v>277</v>
      </c>
    </row>
    <row r="247" s="13" customFormat="1">
      <c r="A247" s="13"/>
      <c r="B247" s="239"/>
      <c r="C247" s="240"/>
      <c r="D247" s="234" t="s">
        <v>288</v>
      </c>
      <c r="E247" s="241" t="s">
        <v>1</v>
      </c>
      <c r="F247" s="242" t="s">
        <v>454</v>
      </c>
      <c r="G247" s="240"/>
      <c r="H247" s="243">
        <v>25.187999999999999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288</v>
      </c>
      <c r="AU247" s="249" t="s">
        <v>85</v>
      </c>
      <c r="AV247" s="13" t="s">
        <v>85</v>
      </c>
      <c r="AW247" s="13" t="s">
        <v>33</v>
      </c>
      <c r="AX247" s="13" t="s">
        <v>76</v>
      </c>
      <c r="AY247" s="249" t="s">
        <v>277</v>
      </c>
    </row>
    <row r="248" s="13" customFormat="1">
      <c r="A248" s="13"/>
      <c r="B248" s="239"/>
      <c r="C248" s="240"/>
      <c r="D248" s="234" t="s">
        <v>288</v>
      </c>
      <c r="E248" s="241" t="s">
        <v>1</v>
      </c>
      <c r="F248" s="242" t="s">
        <v>455</v>
      </c>
      <c r="G248" s="240"/>
      <c r="H248" s="243">
        <v>17.741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288</v>
      </c>
      <c r="AU248" s="249" t="s">
        <v>85</v>
      </c>
      <c r="AV248" s="13" t="s">
        <v>85</v>
      </c>
      <c r="AW248" s="13" t="s">
        <v>33</v>
      </c>
      <c r="AX248" s="13" t="s">
        <v>76</v>
      </c>
      <c r="AY248" s="249" t="s">
        <v>277</v>
      </c>
    </row>
    <row r="249" s="13" customFormat="1">
      <c r="A249" s="13"/>
      <c r="B249" s="239"/>
      <c r="C249" s="240"/>
      <c r="D249" s="234" t="s">
        <v>288</v>
      </c>
      <c r="E249" s="241" t="s">
        <v>1</v>
      </c>
      <c r="F249" s="242" t="s">
        <v>456</v>
      </c>
      <c r="G249" s="240"/>
      <c r="H249" s="243">
        <v>4.4299999999999997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288</v>
      </c>
      <c r="AU249" s="249" t="s">
        <v>85</v>
      </c>
      <c r="AV249" s="13" t="s">
        <v>85</v>
      </c>
      <c r="AW249" s="13" t="s">
        <v>33</v>
      </c>
      <c r="AX249" s="13" t="s">
        <v>76</v>
      </c>
      <c r="AY249" s="249" t="s">
        <v>277</v>
      </c>
    </row>
    <row r="250" s="14" customFormat="1">
      <c r="A250" s="14"/>
      <c r="B250" s="250"/>
      <c r="C250" s="251"/>
      <c r="D250" s="234" t="s">
        <v>288</v>
      </c>
      <c r="E250" s="252" t="s">
        <v>181</v>
      </c>
      <c r="F250" s="253" t="s">
        <v>302</v>
      </c>
      <c r="G250" s="251"/>
      <c r="H250" s="254">
        <v>84.543000000000006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288</v>
      </c>
      <c r="AU250" s="260" t="s">
        <v>85</v>
      </c>
      <c r="AV250" s="14" t="s">
        <v>284</v>
      </c>
      <c r="AW250" s="14" t="s">
        <v>33</v>
      </c>
      <c r="AX250" s="14" t="s">
        <v>21</v>
      </c>
      <c r="AY250" s="260" t="s">
        <v>277</v>
      </c>
    </row>
    <row r="251" s="2" customFormat="1" ht="22.9" customHeight="1">
      <c r="A251" s="39"/>
      <c r="B251" s="40"/>
      <c r="C251" s="221" t="s">
        <v>457</v>
      </c>
      <c r="D251" s="221" t="s">
        <v>279</v>
      </c>
      <c r="E251" s="222" t="s">
        <v>458</v>
      </c>
      <c r="F251" s="223" t="s">
        <v>459</v>
      </c>
      <c r="G251" s="224" t="s">
        <v>282</v>
      </c>
      <c r="H251" s="225">
        <v>1.6770000000000001</v>
      </c>
      <c r="I251" s="226"/>
      <c r="J251" s="227">
        <f>ROUND(I251*H251,2)</f>
        <v>0</v>
      </c>
      <c r="K251" s="223" t="s">
        <v>283</v>
      </c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0.066879999999999995</v>
      </c>
      <c r="R251" s="230">
        <f>Q251*H251</f>
        <v>0.11215776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284</v>
      </c>
      <c r="AT251" s="232" t="s">
        <v>279</v>
      </c>
      <c r="AU251" s="232" t="s">
        <v>85</v>
      </c>
      <c r="AY251" s="18" t="s">
        <v>277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21</v>
      </c>
      <c r="BK251" s="233">
        <f>ROUND(I251*H251,2)</f>
        <v>0</v>
      </c>
      <c r="BL251" s="18" t="s">
        <v>284</v>
      </c>
      <c r="BM251" s="232" t="s">
        <v>460</v>
      </c>
    </row>
    <row r="252" s="2" customFormat="1">
      <c r="A252" s="39"/>
      <c r="B252" s="40"/>
      <c r="C252" s="41"/>
      <c r="D252" s="234" t="s">
        <v>286</v>
      </c>
      <c r="E252" s="41"/>
      <c r="F252" s="235" t="s">
        <v>461</v>
      </c>
      <c r="G252" s="41"/>
      <c r="H252" s="41"/>
      <c r="I252" s="236"/>
      <c r="J252" s="41"/>
      <c r="K252" s="41"/>
      <c r="L252" s="45"/>
      <c r="M252" s="237"/>
      <c r="N252" s="23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286</v>
      </c>
      <c r="AU252" s="18" t="s">
        <v>85</v>
      </c>
    </row>
    <row r="253" s="13" customFormat="1">
      <c r="A253" s="13"/>
      <c r="B253" s="239"/>
      <c r="C253" s="240"/>
      <c r="D253" s="234" t="s">
        <v>288</v>
      </c>
      <c r="E253" s="241" t="s">
        <v>191</v>
      </c>
      <c r="F253" s="242" t="s">
        <v>462</v>
      </c>
      <c r="G253" s="240"/>
      <c r="H253" s="243">
        <v>1.6770000000000001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288</v>
      </c>
      <c r="AU253" s="249" t="s">
        <v>85</v>
      </c>
      <c r="AV253" s="13" t="s">
        <v>85</v>
      </c>
      <c r="AW253" s="13" t="s">
        <v>33</v>
      </c>
      <c r="AX253" s="13" t="s">
        <v>21</v>
      </c>
      <c r="AY253" s="249" t="s">
        <v>277</v>
      </c>
    </row>
    <row r="254" s="2" customFormat="1" ht="22.9" customHeight="1">
      <c r="A254" s="39"/>
      <c r="B254" s="40"/>
      <c r="C254" s="221" t="s">
        <v>463</v>
      </c>
      <c r="D254" s="221" t="s">
        <v>279</v>
      </c>
      <c r="E254" s="222" t="s">
        <v>464</v>
      </c>
      <c r="F254" s="223" t="s">
        <v>465</v>
      </c>
      <c r="G254" s="224" t="s">
        <v>282</v>
      </c>
      <c r="H254" s="225">
        <v>6.8979999999999997</v>
      </c>
      <c r="I254" s="226"/>
      <c r="J254" s="227">
        <f>ROUND(I254*H254,2)</f>
        <v>0</v>
      </c>
      <c r="K254" s="223" t="s">
        <v>283</v>
      </c>
      <c r="L254" s="45"/>
      <c r="M254" s="228" t="s">
        <v>1</v>
      </c>
      <c r="N254" s="229" t="s">
        <v>41</v>
      </c>
      <c r="O254" s="92"/>
      <c r="P254" s="230">
        <f>O254*H254</f>
        <v>0</v>
      </c>
      <c r="Q254" s="230">
        <v>0.07571</v>
      </c>
      <c r="R254" s="230">
        <f>Q254*H254</f>
        <v>0.52224757999999993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284</v>
      </c>
      <c r="AT254" s="232" t="s">
        <v>279</v>
      </c>
      <c r="AU254" s="232" t="s">
        <v>85</v>
      </c>
      <c r="AY254" s="18" t="s">
        <v>277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21</v>
      </c>
      <c r="BK254" s="233">
        <f>ROUND(I254*H254,2)</f>
        <v>0</v>
      </c>
      <c r="BL254" s="18" t="s">
        <v>284</v>
      </c>
      <c r="BM254" s="232" t="s">
        <v>466</v>
      </c>
    </row>
    <row r="255" s="2" customFormat="1">
      <c r="A255" s="39"/>
      <c r="B255" s="40"/>
      <c r="C255" s="41"/>
      <c r="D255" s="234" t="s">
        <v>286</v>
      </c>
      <c r="E255" s="41"/>
      <c r="F255" s="235" t="s">
        <v>467</v>
      </c>
      <c r="G255" s="41"/>
      <c r="H255" s="41"/>
      <c r="I255" s="236"/>
      <c r="J255" s="41"/>
      <c r="K255" s="41"/>
      <c r="L255" s="45"/>
      <c r="M255" s="237"/>
      <c r="N255" s="238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286</v>
      </c>
      <c r="AU255" s="18" t="s">
        <v>85</v>
      </c>
    </row>
    <row r="256" s="15" customFormat="1">
      <c r="A256" s="15"/>
      <c r="B256" s="272"/>
      <c r="C256" s="273"/>
      <c r="D256" s="234" t="s">
        <v>288</v>
      </c>
      <c r="E256" s="274" t="s">
        <v>1</v>
      </c>
      <c r="F256" s="275" t="s">
        <v>468</v>
      </c>
      <c r="G256" s="273"/>
      <c r="H256" s="274" t="s">
        <v>1</v>
      </c>
      <c r="I256" s="276"/>
      <c r="J256" s="273"/>
      <c r="K256" s="273"/>
      <c r="L256" s="277"/>
      <c r="M256" s="278"/>
      <c r="N256" s="279"/>
      <c r="O256" s="279"/>
      <c r="P256" s="279"/>
      <c r="Q256" s="279"/>
      <c r="R256" s="279"/>
      <c r="S256" s="279"/>
      <c r="T256" s="28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1" t="s">
        <v>288</v>
      </c>
      <c r="AU256" s="281" t="s">
        <v>85</v>
      </c>
      <c r="AV256" s="15" t="s">
        <v>21</v>
      </c>
      <c r="AW256" s="15" t="s">
        <v>33</v>
      </c>
      <c r="AX256" s="15" t="s">
        <v>76</v>
      </c>
      <c r="AY256" s="281" t="s">
        <v>277</v>
      </c>
    </row>
    <row r="257" s="13" customFormat="1">
      <c r="A257" s="13"/>
      <c r="B257" s="239"/>
      <c r="C257" s="240"/>
      <c r="D257" s="234" t="s">
        <v>288</v>
      </c>
      <c r="E257" s="241" t="s">
        <v>1</v>
      </c>
      <c r="F257" s="242" t="s">
        <v>469</v>
      </c>
      <c r="G257" s="240"/>
      <c r="H257" s="243">
        <v>6.8979999999999997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288</v>
      </c>
      <c r="AU257" s="249" t="s">
        <v>85</v>
      </c>
      <c r="AV257" s="13" t="s">
        <v>85</v>
      </c>
      <c r="AW257" s="13" t="s">
        <v>33</v>
      </c>
      <c r="AX257" s="13" t="s">
        <v>21</v>
      </c>
      <c r="AY257" s="249" t="s">
        <v>277</v>
      </c>
    </row>
    <row r="258" s="2" customFormat="1" ht="22.9" customHeight="1">
      <c r="A258" s="39"/>
      <c r="B258" s="40"/>
      <c r="C258" s="221" t="s">
        <v>470</v>
      </c>
      <c r="D258" s="221" t="s">
        <v>279</v>
      </c>
      <c r="E258" s="222" t="s">
        <v>471</v>
      </c>
      <c r="F258" s="223" t="s">
        <v>472</v>
      </c>
      <c r="G258" s="224" t="s">
        <v>282</v>
      </c>
      <c r="H258" s="225">
        <v>0.63</v>
      </c>
      <c r="I258" s="226"/>
      <c r="J258" s="227">
        <f>ROUND(I258*H258,2)</f>
        <v>0</v>
      </c>
      <c r="K258" s="223" t="s">
        <v>283</v>
      </c>
      <c r="L258" s="45"/>
      <c r="M258" s="228" t="s">
        <v>1</v>
      </c>
      <c r="N258" s="229" t="s">
        <v>41</v>
      </c>
      <c r="O258" s="92"/>
      <c r="P258" s="230">
        <f>O258*H258</f>
        <v>0</v>
      </c>
      <c r="Q258" s="230">
        <v>0.0084100000000000008</v>
      </c>
      <c r="R258" s="230">
        <f>Q258*H258</f>
        <v>0.0052983000000000006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284</v>
      </c>
      <c r="AT258" s="232" t="s">
        <v>279</v>
      </c>
      <c r="AU258" s="232" t="s">
        <v>85</v>
      </c>
      <c r="AY258" s="18" t="s">
        <v>277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21</v>
      </c>
      <c r="BK258" s="233">
        <f>ROUND(I258*H258,2)</f>
        <v>0</v>
      </c>
      <c r="BL258" s="18" t="s">
        <v>284</v>
      </c>
      <c r="BM258" s="232" t="s">
        <v>473</v>
      </c>
    </row>
    <row r="259" s="2" customFormat="1">
      <c r="A259" s="39"/>
      <c r="B259" s="40"/>
      <c r="C259" s="41"/>
      <c r="D259" s="234" t="s">
        <v>286</v>
      </c>
      <c r="E259" s="41"/>
      <c r="F259" s="235" t="s">
        <v>474</v>
      </c>
      <c r="G259" s="41"/>
      <c r="H259" s="41"/>
      <c r="I259" s="236"/>
      <c r="J259" s="41"/>
      <c r="K259" s="41"/>
      <c r="L259" s="45"/>
      <c r="M259" s="237"/>
      <c r="N259" s="23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286</v>
      </c>
      <c r="AU259" s="18" t="s">
        <v>85</v>
      </c>
    </row>
    <row r="260" s="13" customFormat="1">
      <c r="A260" s="13"/>
      <c r="B260" s="239"/>
      <c r="C260" s="240"/>
      <c r="D260" s="234" t="s">
        <v>288</v>
      </c>
      <c r="E260" s="241" t="s">
        <v>1</v>
      </c>
      <c r="F260" s="242" t="s">
        <v>475</v>
      </c>
      <c r="G260" s="240"/>
      <c r="H260" s="243">
        <v>0.63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288</v>
      </c>
      <c r="AU260" s="249" t="s">
        <v>85</v>
      </c>
      <c r="AV260" s="13" t="s">
        <v>85</v>
      </c>
      <c r="AW260" s="13" t="s">
        <v>33</v>
      </c>
      <c r="AX260" s="13" t="s">
        <v>21</v>
      </c>
      <c r="AY260" s="249" t="s">
        <v>277</v>
      </c>
    </row>
    <row r="261" s="2" customFormat="1" ht="14.5" customHeight="1">
      <c r="A261" s="39"/>
      <c r="B261" s="40"/>
      <c r="C261" s="221" t="s">
        <v>476</v>
      </c>
      <c r="D261" s="221" t="s">
        <v>279</v>
      </c>
      <c r="E261" s="222" t="s">
        <v>477</v>
      </c>
      <c r="F261" s="223" t="s">
        <v>478</v>
      </c>
      <c r="G261" s="224" t="s">
        <v>297</v>
      </c>
      <c r="H261" s="225">
        <v>0.33300000000000002</v>
      </c>
      <c r="I261" s="226"/>
      <c r="J261" s="227">
        <f>ROUND(I261*H261,2)</f>
        <v>0</v>
      </c>
      <c r="K261" s="223" t="s">
        <v>283</v>
      </c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2.6446800000000001</v>
      </c>
      <c r="R261" s="230">
        <f>Q261*H261</f>
        <v>0.88067844000000006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284</v>
      </c>
      <c r="AT261" s="232" t="s">
        <v>279</v>
      </c>
      <c r="AU261" s="232" t="s">
        <v>85</v>
      </c>
      <c r="AY261" s="18" t="s">
        <v>277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21</v>
      </c>
      <c r="BK261" s="233">
        <f>ROUND(I261*H261,2)</f>
        <v>0</v>
      </c>
      <c r="BL261" s="18" t="s">
        <v>284</v>
      </c>
      <c r="BM261" s="232" t="s">
        <v>479</v>
      </c>
    </row>
    <row r="262" s="2" customFormat="1">
      <c r="A262" s="39"/>
      <c r="B262" s="40"/>
      <c r="C262" s="41"/>
      <c r="D262" s="234" t="s">
        <v>286</v>
      </c>
      <c r="E262" s="41"/>
      <c r="F262" s="235" t="s">
        <v>478</v>
      </c>
      <c r="G262" s="41"/>
      <c r="H262" s="41"/>
      <c r="I262" s="236"/>
      <c r="J262" s="41"/>
      <c r="K262" s="41"/>
      <c r="L262" s="45"/>
      <c r="M262" s="237"/>
      <c r="N262" s="238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286</v>
      </c>
      <c r="AU262" s="18" t="s">
        <v>85</v>
      </c>
    </row>
    <row r="263" s="13" customFormat="1">
      <c r="A263" s="13"/>
      <c r="B263" s="239"/>
      <c r="C263" s="240"/>
      <c r="D263" s="234" t="s">
        <v>288</v>
      </c>
      <c r="E263" s="241" t="s">
        <v>126</v>
      </c>
      <c r="F263" s="242" t="s">
        <v>480</v>
      </c>
      <c r="G263" s="240"/>
      <c r="H263" s="243">
        <v>0.33300000000000002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288</v>
      </c>
      <c r="AU263" s="249" t="s">
        <v>85</v>
      </c>
      <c r="AV263" s="13" t="s">
        <v>85</v>
      </c>
      <c r="AW263" s="13" t="s">
        <v>33</v>
      </c>
      <c r="AX263" s="13" t="s">
        <v>21</v>
      </c>
      <c r="AY263" s="249" t="s">
        <v>277</v>
      </c>
    </row>
    <row r="264" s="2" customFormat="1" ht="22.9" customHeight="1">
      <c r="A264" s="39"/>
      <c r="B264" s="40"/>
      <c r="C264" s="221" t="s">
        <v>481</v>
      </c>
      <c r="D264" s="221" t="s">
        <v>279</v>
      </c>
      <c r="E264" s="222" t="s">
        <v>482</v>
      </c>
      <c r="F264" s="223" t="s">
        <v>483</v>
      </c>
      <c r="G264" s="224" t="s">
        <v>484</v>
      </c>
      <c r="H264" s="225">
        <v>50</v>
      </c>
      <c r="I264" s="226"/>
      <c r="J264" s="227">
        <f>ROUND(I264*H264,2)</f>
        <v>0</v>
      </c>
      <c r="K264" s="223" t="s">
        <v>283</v>
      </c>
      <c r="L264" s="45"/>
      <c r="M264" s="228" t="s">
        <v>1</v>
      </c>
      <c r="N264" s="229" t="s">
        <v>41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284</v>
      </c>
      <c r="AT264" s="232" t="s">
        <v>279</v>
      </c>
      <c r="AU264" s="232" t="s">
        <v>85</v>
      </c>
      <c r="AY264" s="18" t="s">
        <v>277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21</v>
      </c>
      <c r="BK264" s="233">
        <f>ROUND(I264*H264,2)</f>
        <v>0</v>
      </c>
      <c r="BL264" s="18" t="s">
        <v>284</v>
      </c>
      <c r="BM264" s="232" t="s">
        <v>485</v>
      </c>
    </row>
    <row r="265" s="2" customFormat="1">
      <c r="A265" s="39"/>
      <c r="B265" s="40"/>
      <c r="C265" s="41"/>
      <c r="D265" s="234" t="s">
        <v>286</v>
      </c>
      <c r="E265" s="41"/>
      <c r="F265" s="235" t="s">
        <v>486</v>
      </c>
      <c r="G265" s="41"/>
      <c r="H265" s="41"/>
      <c r="I265" s="236"/>
      <c r="J265" s="41"/>
      <c r="K265" s="41"/>
      <c r="L265" s="45"/>
      <c r="M265" s="237"/>
      <c r="N265" s="238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286</v>
      </c>
      <c r="AU265" s="18" t="s">
        <v>85</v>
      </c>
    </row>
    <row r="266" s="2" customFormat="1" ht="14.5" customHeight="1">
      <c r="A266" s="39"/>
      <c r="B266" s="40"/>
      <c r="C266" s="261" t="s">
        <v>487</v>
      </c>
      <c r="D266" s="261" t="s">
        <v>400</v>
      </c>
      <c r="E266" s="262" t="s">
        <v>488</v>
      </c>
      <c r="F266" s="263" t="s">
        <v>489</v>
      </c>
      <c r="G266" s="264" t="s">
        <v>484</v>
      </c>
      <c r="H266" s="265">
        <v>50</v>
      </c>
      <c r="I266" s="266"/>
      <c r="J266" s="267">
        <f>ROUND(I266*H266,2)</f>
        <v>0</v>
      </c>
      <c r="K266" s="263" t="s">
        <v>1</v>
      </c>
      <c r="L266" s="268"/>
      <c r="M266" s="269" t="s">
        <v>1</v>
      </c>
      <c r="N266" s="270" t="s">
        <v>41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326</v>
      </c>
      <c r="AT266" s="232" t="s">
        <v>400</v>
      </c>
      <c r="AU266" s="232" t="s">
        <v>85</v>
      </c>
      <c r="AY266" s="18" t="s">
        <v>277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21</v>
      </c>
      <c r="BK266" s="233">
        <f>ROUND(I266*H266,2)</f>
        <v>0</v>
      </c>
      <c r="BL266" s="18" t="s">
        <v>284</v>
      </c>
      <c r="BM266" s="232" t="s">
        <v>490</v>
      </c>
    </row>
    <row r="267" s="12" customFormat="1" ht="22.8" customHeight="1">
      <c r="A267" s="12"/>
      <c r="B267" s="205"/>
      <c r="C267" s="206"/>
      <c r="D267" s="207" t="s">
        <v>75</v>
      </c>
      <c r="E267" s="219" t="s">
        <v>284</v>
      </c>
      <c r="F267" s="219" t="s">
        <v>491</v>
      </c>
      <c r="G267" s="206"/>
      <c r="H267" s="206"/>
      <c r="I267" s="209"/>
      <c r="J267" s="220">
        <f>BK267</f>
        <v>0</v>
      </c>
      <c r="K267" s="206"/>
      <c r="L267" s="211"/>
      <c r="M267" s="212"/>
      <c r="N267" s="213"/>
      <c r="O267" s="213"/>
      <c r="P267" s="214">
        <f>SUM(P268:P304)</f>
        <v>0</v>
      </c>
      <c r="Q267" s="213"/>
      <c r="R267" s="214">
        <f>SUM(R268:R304)</f>
        <v>3.9959045900000003</v>
      </c>
      <c r="S267" s="213"/>
      <c r="T267" s="215">
        <f>SUM(T268:T304)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6" t="s">
        <v>21</v>
      </c>
      <c r="AT267" s="217" t="s">
        <v>75</v>
      </c>
      <c r="AU267" s="217" t="s">
        <v>21</v>
      </c>
      <c r="AY267" s="216" t="s">
        <v>277</v>
      </c>
      <c r="BK267" s="218">
        <f>SUM(BK268:BK304)</f>
        <v>0</v>
      </c>
    </row>
    <row r="268" s="2" customFormat="1" ht="14.5" customHeight="1">
      <c r="A268" s="39"/>
      <c r="B268" s="40"/>
      <c r="C268" s="221" t="s">
        <v>492</v>
      </c>
      <c r="D268" s="221" t="s">
        <v>279</v>
      </c>
      <c r="E268" s="222" t="s">
        <v>493</v>
      </c>
      <c r="F268" s="223" t="s">
        <v>494</v>
      </c>
      <c r="G268" s="224" t="s">
        <v>316</v>
      </c>
      <c r="H268" s="225">
        <v>0.027</v>
      </c>
      <c r="I268" s="226"/>
      <c r="J268" s="227">
        <f>ROUND(I268*H268,2)</f>
        <v>0</v>
      </c>
      <c r="K268" s="223" t="s">
        <v>283</v>
      </c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1.05555</v>
      </c>
      <c r="R268" s="230">
        <f>Q268*H268</f>
        <v>0.02849985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284</v>
      </c>
      <c r="AT268" s="232" t="s">
        <v>279</v>
      </c>
      <c r="AU268" s="232" t="s">
        <v>85</v>
      </c>
      <c r="AY268" s="18" t="s">
        <v>277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21</v>
      </c>
      <c r="BK268" s="233">
        <f>ROUND(I268*H268,2)</f>
        <v>0</v>
      </c>
      <c r="BL268" s="18" t="s">
        <v>284</v>
      </c>
      <c r="BM268" s="232" t="s">
        <v>495</v>
      </c>
    </row>
    <row r="269" s="2" customFormat="1">
      <c r="A269" s="39"/>
      <c r="B269" s="40"/>
      <c r="C269" s="41"/>
      <c r="D269" s="234" t="s">
        <v>286</v>
      </c>
      <c r="E269" s="41"/>
      <c r="F269" s="235" t="s">
        <v>496</v>
      </c>
      <c r="G269" s="41"/>
      <c r="H269" s="41"/>
      <c r="I269" s="236"/>
      <c r="J269" s="41"/>
      <c r="K269" s="41"/>
      <c r="L269" s="45"/>
      <c r="M269" s="237"/>
      <c r="N269" s="23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286</v>
      </c>
      <c r="AU269" s="18" t="s">
        <v>85</v>
      </c>
    </row>
    <row r="270" s="13" customFormat="1">
      <c r="A270" s="13"/>
      <c r="B270" s="239"/>
      <c r="C270" s="240"/>
      <c r="D270" s="234" t="s">
        <v>288</v>
      </c>
      <c r="E270" s="241" t="s">
        <v>1</v>
      </c>
      <c r="F270" s="242" t="s">
        <v>497</v>
      </c>
      <c r="G270" s="240"/>
      <c r="H270" s="243">
        <v>0.027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288</v>
      </c>
      <c r="AU270" s="249" t="s">
        <v>85</v>
      </c>
      <c r="AV270" s="13" t="s">
        <v>85</v>
      </c>
      <c r="AW270" s="13" t="s">
        <v>33</v>
      </c>
      <c r="AX270" s="13" t="s">
        <v>21</v>
      </c>
      <c r="AY270" s="249" t="s">
        <v>277</v>
      </c>
    </row>
    <row r="271" s="2" customFormat="1" ht="14.5" customHeight="1">
      <c r="A271" s="39"/>
      <c r="B271" s="40"/>
      <c r="C271" s="221" t="s">
        <v>498</v>
      </c>
      <c r="D271" s="221" t="s">
        <v>279</v>
      </c>
      <c r="E271" s="222" t="s">
        <v>499</v>
      </c>
      <c r="F271" s="223" t="s">
        <v>500</v>
      </c>
      <c r="G271" s="224" t="s">
        <v>297</v>
      </c>
      <c r="H271" s="225">
        <v>0.31900000000000001</v>
      </c>
      <c r="I271" s="226"/>
      <c r="J271" s="227">
        <f>ROUND(I271*H271,2)</f>
        <v>0</v>
      </c>
      <c r="K271" s="223" t="s">
        <v>283</v>
      </c>
      <c r="L271" s="45"/>
      <c r="M271" s="228" t="s">
        <v>1</v>
      </c>
      <c r="N271" s="229" t="s">
        <v>41</v>
      </c>
      <c r="O271" s="92"/>
      <c r="P271" s="230">
        <f>O271*H271</f>
        <v>0</v>
      </c>
      <c r="Q271" s="230">
        <v>2.5019399999999998</v>
      </c>
      <c r="R271" s="230">
        <f>Q271*H271</f>
        <v>0.79811885999999999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284</v>
      </c>
      <c r="AT271" s="232" t="s">
        <v>279</v>
      </c>
      <c r="AU271" s="232" t="s">
        <v>85</v>
      </c>
      <c r="AY271" s="18" t="s">
        <v>277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21</v>
      </c>
      <c r="BK271" s="233">
        <f>ROUND(I271*H271,2)</f>
        <v>0</v>
      </c>
      <c r="BL271" s="18" t="s">
        <v>284</v>
      </c>
      <c r="BM271" s="232" t="s">
        <v>501</v>
      </c>
    </row>
    <row r="272" s="2" customFormat="1">
      <c r="A272" s="39"/>
      <c r="B272" s="40"/>
      <c r="C272" s="41"/>
      <c r="D272" s="234" t="s">
        <v>286</v>
      </c>
      <c r="E272" s="41"/>
      <c r="F272" s="235" t="s">
        <v>502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286</v>
      </c>
      <c r="AU272" s="18" t="s">
        <v>85</v>
      </c>
    </row>
    <row r="273" s="13" customFormat="1">
      <c r="A273" s="13"/>
      <c r="B273" s="239"/>
      <c r="C273" s="240"/>
      <c r="D273" s="234" t="s">
        <v>288</v>
      </c>
      <c r="E273" s="241" t="s">
        <v>1</v>
      </c>
      <c r="F273" s="242" t="s">
        <v>503</v>
      </c>
      <c r="G273" s="240"/>
      <c r="H273" s="243">
        <v>0.14999999999999999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288</v>
      </c>
      <c r="AU273" s="249" t="s">
        <v>85</v>
      </c>
      <c r="AV273" s="13" t="s">
        <v>85</v>
      </c>
      <c r="AW273" s="13" t="s">
        <v>33</v>
      </c>
      <c r="AX273" s="13" t="s">
        <v>76</v>
      </c>
      <c r="AY273" s="249" t="s">
        <v>277</v>
      </c>
    </row>
    <row r="274" s="13" customFormat="1">
      <c r="A274" s="13"/>
      <c r="B274" s="239"/>
      <c r="C274" s="240"/>
      <c r="D274" s="234" t="s">
        <v>288</v>
      </c>
      <c r="E274" s="241" t="s">
        <v>1</v>
      </c>
      <c r="F274" s="242" t="s">
        <v>504</v>
      </c>
      <c r="G274" s="240"/>
      <c r="H274" s="243">
        <v>0.16900000000000001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288</v>
      </c>
      <c r="AU274" s="249" t="s">
        <v>85</v>
      </c>
      <c r="AV274" s="13" t="s">
        <v>85</v>
      </c>
      <c r="AW274" s="13" t="s">
        <v>33</v>
      </c>
      <c r="AX274" s="13" t="s">
        <v>76</v>
      </c>
      <c r="AY274" s="249" t="s">
        <v>277</v>
      </c>
    </row>
    <row r="275" s="14" customFormat="1">
      <c r="A275" s="14"/>
      <c r="B275" s="250"/>
      <c r="C275" s="251"/>
      <c r="D275" s="234" t="s">
        <v>288</v>
      </c>
      <c r="E275" s="252" t="s">
        <v>132</v>
      </c>
      <c r="F275" s="253" t="s">
        <v>302</v>
      </c>
      <c r="G275" s="251"/>
      <c r="H275" s="254">
        <v>0.31900000000000001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288</v>
      </c>
      <c r="AU275" s="260" t="s">
        <v>85</v>
      </c>
      <c r="AV275" s="14" t="s">
        <v>284</v>
      </c>
      <c r="AW275" s="14" t="s">
        <v>33</v>
      </c>
      <c r="AX275" s="14" t="s">
        <v>21</v>
      </c>
      <c r="AY275" s="260" t="s">
        <v>277</v>
      </c>
    </row>
    <row r="276" s="2" customFormat="1" ht="22.9" customHeight="1">
      <c r="A276" s="39"/>
      <c r="B276" s="40"/>
      <c r="C276" s="221" t="s">
        <v>505</v>
      </c>
      <c r="D276" s="221" t="s">
        <v>279</v>
      </c>
      <c r="E276" s="222" t="s">
        <v>506</v>
      </c>
      <c r="F276" s="223" t="s">
        <v>507</v>
      </c>
      <c r="G276" s="224" t="s">
        <v>282</v>
      </c>
      <c r="H276" s="225">
        <v>2.9409999999999998</v>
      </c>
      <c r="I276" s="226"/>
      <c r="J276" s="227">
        <f>ROUND(I276*H276,2)</f>
        <v>0</v>
      </c>
      <c r="K276" s="223" t="s">
        <v>283</v>
      </c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0.0066299999999999996</v>
      </c>
      <c r="R276" s="230">
        <f>Q276*H276</f>
        <v>0.019498829999999998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284</v>
      </c>
      <c r="AT276" s="232" t="s">
        <v>279</v>
      </c>
      <c r="AU276" s="232" t="s">
        <v>85</v>
      </c>
      <c r="AY276" s="18" t="s">
        <v>277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21</v>
      </c>
      <c r="BK276" s="233">
        <f>ROUND(I276*H276,2)</f>
        <v>0</v>
      </c>
      <c r="BL276" s="18" t="s">
        <v>284</v>
      </c>
      <c r="BM276" s="232" t="s">
        <v>508</v>
      </c>
    </row>
    <row r="277" s="2" customFormat="1">
      <c r="A277" s="39"/>
      <c r="B277" s="40"/>
      <c r="C277" s="41"/>
      <c r="D277" s="234" t="s">
        <v>286</v>
      </c>
      <c r="E277" s="41"/>
      <c r="F277" s="235" t="s">
        <v>509</v>
      </c>
      <c r="G277" s="41"/>
      <c r="H277" s="41"/>
      <c r="I277" s="236"/>
      <c r="J277" s="41"/>
      <c r="K277" s="41"/>
      <c r="L277" s="45"/>
      <c r="M277" s="237"/>
      <c r="N277" s="23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286</v>
      </c>
      <c r="AU277" s="18" t="s">
        <v>85</v>
      </c>
    </row>
    <row r="278" s="13" customFormat="1">
      <c r="A278" s="13"/>
      <c r="B278" s="239"/>
      <c r="C278" s="240"/>
      <c r="D278" s="234" t="s">
        <v>288</v>
      </c>
      <c r="E278" s="241" t="s">
        <v>1</v>
      </c>
      <c r="F278" s="242" t="s">
        <v>510</v>
      </c>
      <c r="G278" s="240"/>
      <c r="H278" s="243">
        <v>1.575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288</v>
      </c>
      <c r="AU278" s="249" t="s">
        <v>85</v>
      </c>
      <c r="AV278" s="13" t="s">
        <v>85</v>
      </c>
      <c r="AW278" s="13" t="s">
        <v>33</v>
      </c>
      <c r="AX278" s="13" t="s">
        <v>76</v>
      </c>
      <c r="AY278" s="249" t="s">
        <v>277</v>
      </c>
    </row>
    <row r="279" s="13" customFormat="1">
      <c r="A279" s="13"/>
      <c r="B279" s="239"/>
      <c r="C279" s="240"/>
      <c r="D279" s="234" t="s">
        <v>288</v>
      </c>
      <c r="E279" s="241" t="s">
        <v>1</v>
      </c>
      <c r="F279" s="242" t="s">
        <v>511</v>
      </c>
      <c r="G279" s="240"/>
      <c r="H279" s="243">
        <v>1.3660000000000001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288</v>
      </c>
      <c r="AU279" s="249" t="s">
        <v>85</v>
      </c>
      <c r="AV279" s="13" t="s">
        <v>85</v>
      </c>
      <c r="AW279" s="13" t="s">
        <v>33</v>
      </c>
      <c r="AX279" s="13" t="s">
        <v>76</v>
      </c>
      <c r="AY279" s="249" t="s">
        <v>277</v>
      </c>
    </row>
    <row r="280" s="14" customFormat="1">
      <c r="A280" s="14"/>
      <c r="B280" s="250"/>
      <c r="C280" s="251"/>
      <c r="D280" s="234" t="s">
        <v>288</v>
      </c>
      <c r="E280" s="252" t="s">
        <v>134</v>
      </c>
      <c r="F280" s="253" t="s">
        <v>302</v>
      </c>
      <c r="G280" s="251"/>
      <c r="H280" s="254">
        <v>2.9409999999999998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288</v>
      </c>
      <c r="AU280" s="260" t="s">
        <v>85</v>
      </c>
      <c r="AV280" s="14" t="s">
        <v>284</v>
      </c>
      <c r="AW280" s="14" t="s">
        <v>33</v>
      </c>
      <c r="AX280" s="14" t="s">
        <v>21</v>
      </c>
      <c r="AY280" s="260" t="s">
        <v>277</v>
      </c>
    </row>
    <row r="281" s="2" customFormat="1" ht="22.9" customHeight="1">
      <c r="A281" s="39"/>
      <c r="B281" s="40"/>
      <c r="C281" s="221" t="s">
        <v>512</v>
      </c>
      <c r="D281" s="221" t="s">
        <v>279</v>
      </c>
      <c r="E281" s="222" t="s">
        <v>513</v>
      </c>
      <c r="F281" s="223" t="s">
        <v>514</v>
      </c>
      <c r="G281" s="224" t="s">
        <v>282</v>
      </c>
      <c r="H281" s="225">
        <v>2.9409999999999998</v>
      </c>
      <c r="I281" s="226"/>
      <c r="J281" s="227">
        <f>ROUND(I281*H281,2)</f>
        <v>0</v>
      </c>
      <c r="K281" s="223" t="s">
        <v>283</v>
      </c>
      <c r="L281" s="45"/>
      <c r="M281" s="228" t="s">
        <v>1</v>
      </c>
      <c r="N281" s="229" t="s">
        <v>41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284</v>
      </c>
      <c r="AT281" s="232" t="s">
        <v>279</v>
      </c>
      <c r="AU281" s="232" t="s">
        <v>85</v>
      </c>
      <c r="AY281" s="18" t="s">
        <v>277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21</v>
      </c>
      <c r="BK281" s="233">
        <f>ROUND(I281*H281,2)</f>
        <v>0</v>
      </c>
      <c r="BL281" s="18" t="s">
        <v>284</v>
      </c>
      <c r="BM281" s="232" t="s">
        <v>515</v>
      </c>
    </row>
    <row r="282" s="2" customFormat="1">
      <c r="A282" s="39"/>
      <c r="B282" s="40"/>
      <c r="C282" s="41"/>
      <c r="D282" s="234" t="s">
        <v>286</v>
      </c>
      <c r="E282" s="41"/>
      <c r="F282" s="235" t="s">
        <v>516</v>
      </c>
      <c r="G282" s="41"/>
      <c r="H282" s="41"/>
      <c r="I282" s="236"/>
      <c r="J282" s="41"/>
      <c r="K282" s="41"/>
      <c r="L282" s="45"/>
      <c r="M282" s="237"/>
      <c r="N282" s="23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286</v>
      </c>
      <c r="AU282" s="18" t="s">
        <v>85</v>
      </c>
    </row>
    <row r="283" s="13" customFormat="1">
      <c r="A283" s="13"/>
      <c r="B283" s="239"/>
      <c r="C283" s="240"/>
      <c r="D283" s="234" t="s">
        <v>288</v>
      </c>
      <c r="E283" s="241" t="s">
        <v>1</v>
      </c>
      <c r="F283" s="242" t="s">
        <v>134</v>
      </c>
      <c r="G283" s="240"/>
      <c r="H283" s="243">
        <v>2.9409999999999998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288</v>
      </c>
      <c r="AU283" s="249" t="s">
        <v>85</v>
      </c>
      <c r="AV283" s="13" t="s">
        <v>85</v>
      </c>
      <c r="AW283" s="13" t="s">
        <v>33</v>
      </c>
      <c r="AX283" s="13" t="s">
        <v>21</v>
      </c>
      <c r="AY283" s="249" t="s">
        <v>277</v>
      </c>
    </row>
    <row r="284" s="2" customFormat="1" ht="31" customHeight="1">
      <c r="A284" s="39"/>
      <c r="B284" s="40"/>
      <c r="C284" s="221" t="s">
        <v>517</v>
      </c>
      <c r="D284" s="221" t="s">
        <v>279</v>
      </c>
      <c r="E284" s="222" t="s">
        <v>518</v>
      </c>
      <c r="F284" s="223" t="s">
        <v>519</v>
      </c>
      <c r="G284" s="224" t="s">
        <v>282</v>
      </c>
      <c r="H284" s="225">
        <v>0.89500000000000002</v>
      </c>
      <c r="I284" s="226"/>
      <c r="J284" s="227">
        <f>ROUND(I284*H284,2)</f>
        <v>0</v>
      </c>
      <c r="K284" s="223" t="s">
        <v>283</v>
      </c>
      <c r="L284" s="45"/>
      <c r="M284" s="228" t="s">
        <v>1</v>
      </c>
      <c r="N284" s="229" t="s">
        <v>41</v>
      </c>
      <c r="O284" s="92"/>
      <c r="P284" s="230">
        <f>O284*H284</f>
        <v>0</v>
      </c>
      <c r="Q284" s="230">
        <v>0.0013400000000000001</v>
      </c>
      <c r="R284" s="230">
        <f>Q284*H284</f>
        <v>0.0011993000000000002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284</v>
      </c>
      <c r="AT284" s="232" t="s">
        <v>279</v>
      </c>
      <c r="AU284" s="232" t="s">
        <v>85</v>
      </c>
      <c r="AY284" s="18" t="s">
        <v>277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21</v>
      </c>
      <c r="BK284" s="233">
        <f>ROUND(I284*H284,2)</f>
        <v>0</v>
      </c>
      <c r="BL284" s="18" t="s">
        <v>284</v>
      </c>
      <c r="BM284" s="232" t="s">
        <v>520</v>
      </c>
    </row>
    <row r="285" s="2" customFormat="1">
      <c r="A285" s="39"/>
      <c r="B285" s="40"/>
      <c r="C285" s="41"/>
      <c r="D285" s="234" t="s">
        <v>286</v>
      </c>
      <c r="E285" s="41"/>
      <c r="F285" s="235" t="s">
        <v>521</v>
      </c>
      <c r="G285" s="41"/>
      <c r="H285" s="41"/>
      <c r="I285" s="236"/>
      <c r="J285" s="41"/>
      <c r="K285" s="41"/>
      <c r="L285" s="45"/>
      <c r="M285" s="237"/>
      <c r="N285" s="238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286</v>
      </c>
      <c r="AU285" s="18" t="s">
        <v>85</v>
      </c>
    </row>
    <row r="286" s="13" customFormat="1">
      <c r="A286" s="13"/>
      <c r="B286" s="239"/>
      <c r="C286" s="240"/>
      <c r="D286" s="234" t="s">
        <v>288</v>
      </c>
      <c r="E286" s="241" t="s">
        <v>136</v>
      </c>
      <c r="F286" s="242" t="s">
        <v>522</v>
      </c>
      <c r="G286" s="240"/>
      <c r="H286" s="243">
        <v>0.89500000000000002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288</v>
      </c>
      <c r="AU286" s="249" t="s">
        <v>85</v>
      </c>
      <c r="AV286" s="13" t="s">
        <v>85</v>
      </c>
      <c r="AW286" s="13" t="s">
        <v>33</v>
      </c>
      <c r="AX286" s="13" t="s">
        <v>21</v>
      </c>
      <c r="AY286" s="249" t="s">
        <v>277</v>
      </c>
    </row>
    <row r="287" s="2" customFormat="1" ht="31" customHeight="1">
      <c r="A287" s="39"/>
      <c r="B287" s="40"/>
      <c r="C287" s="221" t="s">
        <v>523</v>
      </c>
      <c r="D287" s="221" t="s">
        <v>279</v>
      </c>
      <c r="E287" s="222" t="s">
        <v>524</v>
      </c>
      <c r="F287" s="223" t="s">
        <v>525</v>
      </c>
      <c r="G287" s="224" t="s">
        <v>282</v>
      </c>
      <c r="H287" s="225">
        <v>0.89500000000000002</v>
      </c>
      <c r="I287" s="226"/>
      <c r="J287" s="227">
        <f>ROUND(I287*H287,2)</f>
        <v>0</v>
      </c>
      <c r="K287" s="223" t="s">
        <v>283</v>
      </c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284</v>
      </c>
      <c r="AT287" s="232" t="s">
        <v>279</v>
      </c>
      <c r="AU287" s="232" t="s">
        <v>85</v>
      </c>
      <c r="AY287" s="18" t="s">
        <v>277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21</v>
      </c>
      <c r="BK287" s="233">
        <f>ROUND(I287*H287,2)</f>
        <v>0</v>
      </c>
      <c r="BL287" s="18" t="s">
        <v>284</v>
      </c>
      <c r="BM287" s="232" t="s">
        <v>526</v>
      </c>
    </row>
    <row r="288" s="2" customFormat="1">
      <c r="A288" s="39"/>
      <c r="B288" s="40"/>
      <c r="C288" s="41"/>
      <c r="D288" s="234" t="s">
        <v>286</v>
      </c>
      <c r="E288" s="41"/>
      <c r="F288" s="235" t="s">
        <v>527</v>
      </c>
      <c r="G288" s="41"/>
      <c r="H288" s="41"/>
      <c r="I288" s="236"/>
      <c r="J288" s="41"/>
      <c r="K288" s="41"/>
      <c r="L288" s="45"/>
      <c r="M288" s="237"/>
      <c r="N288" s="23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286</v>
      </c>
      <c r="AU288" s="18" t="s">
        <v>85</v>
      </c>
    </row>
    <row r="289" s="13" customFormat="1">
      <c r="A289" s="13"/>
      <c r="B289" s="239"/>
      <c r="C289" s="240"/>
      <c r="D289" s="234" t="s">
        <v>288</v>
      </c>
      <c r="E289" s="241" t="s">
        <v>1</v>
      </c>
      <c r="F289" s="242" t="s">
        <v>136</v>
      </c>
      <c r="G289" s="240"/>
      <c r="H289" s="243">
        <v>0.89500000000000002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288</v>
      </c>
      <c r="AU289" s="249" t="s">
        <v>85</v>
      </c>
      <c r="AV289" s="13" t="s">
        <v>85</v>
      </c>
      <c r="AW289" s="13" t="s">
        <v>33</v>
      </c>
      <c r="AX289" s="13" t="s">
        <v>21</v>
      </c>
      <c r="AY289" s="249" t="s">
        <v>277</v>
      </c>
    </row>
    <row r="290" s="2" customFormat="1" ht="22.9" customHeight="1">
      <c r="A290" s="39"/>
      <c r="B290" s="40"/>
      <c r="C290" s="221" t="s">
        <v>528</v>
      </c>
      <c r="D290" s="221" t="s">
        <v>279</v>
      </c>
      <c r="E290" s="222" t="s">
        <v>529</v>
      </c>
      <c r="F290" s="223" t="s">
        <v>530</v>
      </c>
      <c r="G290" s="224" t="s">
        <v>316</v>
      </c>
      <c r="H290" s="225">
        <v>0.032000000000000001</v>
      </c>
      <c r="I290" s="226"/>
      <c r="J290" s="227">
        <f>ROUND(I290*H290,2)</f>
        <v>0</v>
      </c>
      <c r="K290" s="223" t="s">
        <v>283</v>
      </c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1.0551200000000001</v>
      </c>
      <c r="R290" s="230">
        <f>Q290*H290</f>
        <v>0.033763840000000003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284</v>
      </c>
      <c r="AT290" s="232" t="s">
        <v>279</v>
      </c>
      <c r="AU290" s="232" t="s">
        <v>85</v>
      </c>
      <c r="AY290" s="18" t="s">
        <v>277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21</v>
      </c>
      <c r="BK290" s="233">
        <f>ROUND(I290*H290,2)</f>
        <v>0</v>
      </c>
      <c r="BL290" s="18" t="s">
        <v>284</v>
      </c>
      <c r="BM290" s="232" t="s">
        <v>531</v>
      </c>
    </row>
    <row r="291" s="2" customFormat="1">
      <c r="A291" s="39"/>
      <c r="B291" s="40"/>
      <c r="C291" s="41"/>
      <c r="D291" s="234" t="s">
        <v>286</v>
      </c>
      <c r="E291" s="41"/>
      <c r="F291" s="235" t="s">
        <v>532</v>
      </c>
      <c r="G291" s="41"/>
      <c r="H291" s="41"/>
      <c r="I291" s="236"/>
      <c r="J291" s="41"/>
      <c r="K291" s="41"/>
      <c r="L291" s="45"/>
      <c r="M291" s="237"/>
      <c r="N291" s="238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286</v>
      </c>
      <c r="AU291" s="18" t="s">
        <v>85</v>
      </c>
    </row>
    <row r="292" s="13" customFormat="1">
      <c r="A292" s="13"/>
      <c r="B292" s="239"/>
      <c r="C292" s="240"/>
      <c r="D292" s="234" t="s">
        <v>288</v>
      </c>
      <c r="E292" s="241" t="s">
        <v>1</v>
      </c>
      <c r="F292" s="242" t="s">
        <v>533</v>
      </c>
      <c r="G292" s="240"/>
      <c r="H292" s="243">
        <v>0.032000000000000001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288</v>
      </c>
      <c r="AU292" s="249" t="s">
        <v>85</v>
      </c>
      <c r="AV292" s="13" t="s">
        <v>85</v>
      </c>
      <c r="AW292" s="13" t="s">
        <v>33</v>
      </c>
      <c r="AX292" s="13" t="s">
        <v>21</v>
      </c>
      <c r="AY292" s="249" t="s">
        <v>277</v>
      </c>
    </row>
    <row r="293" s="2" customFormat="1" ht="20.5" customHeight="1">
      <c r="A293" s="39"/>
      <c r="B293" s="40"/>
      <c r="C293" s="221" t="s">
        <v>534</v>
      </c>
      <c r="D293" s="221" t="s">
        <v>279</v>
      </c>
      <c r="E293" s="222" t="s">
        <v>535</v>
      </c>
      <c r="F293" s="223" t="s">
        <v>536</v>
      </c>
      <c r="G293" s="224" t="s">
        <v>297</v>
      </c>
      <c r="H293" s="225">
        <v>1.1220000000000001</v>
      </c>
      <c r="I293" s="226"/>
      <c r="J293" s="227">
        <f>ROUND(I293*H293,2)</f>
        <v>0</v>
      </c>
      <c r="K293" s="223" t="s">
        <v>283</v>
      </c>
      <c r="L293" s="45"/>
      <c r="M293" s="228" t="s">
        <v>1</v>
      </c>
      <c r="N293" s="229" t="s">
        <v>41</v>
      </c>
      <c r="O293" s="92"/>
      <c r="P293" s="230">
        <f>O293*H293</f>
        <v>0</v>
      </c>
      <c r="Q293" s="230">
        <v>2.5019499999999999</v>
      </c>
      <c r="R293" s="230">
        <f>Q293*H293</f>
        <v>2.8071879000000002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284</v>
      </c>
      <c r="AT293" s="232" t="s">
        <v>279</v>
      </c>
      <c r="AU293" s="232" t="s">
        <v>85</v>
      </c>
      <c r="AY293" s="18" t="s">
        <v>277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21</v>
      </c>
      <c r="BK293" s="233">
        <f>ROUND(I293*H293,2)</f>
        <v>0</v>
      </c>
      <c r="BL293" s="18" t="s">
        <v>284</v>
      </c>
      <c r="BM293" s="232" t="s">
        <v>537</v>
      </c>
    </row>
    <row r="294" s="2" customFormat="1">
      <c r="A294" s="39"/>
      <c r="B294" s="40"/>
      <c r="C294" s="41"/>
      <c r="D294" s="234" t="s">
        <v>286</v>
      </c>
      <c r="E294" s="41"/>
      <c r="F294" s="235" t="s">
        <v>538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286</v>
      </c>
      <c r="AU294" s="18" t="s">
        <v>85</v>
      </c>
    </row>
    <row r="295" s="13" customFormat="1">
      <c r="A295" s="13"/>
      <c r="B295" s="239"/>
      <c r="C295" s="240"/>
      <c r="D295" s="234" t="s">
        <v>288</v>
      </c>
      <c r="E295" s="241" t="s">
        <v>128</v>
      </c>
      <c r="F295" s="242" t="s">
        <v>539</v>
      </c>
      <c r="G295" s="240"/>
      <c r="H295" s="243">
        <v>1.1220000000000001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288</v>
      </c>
      <c r="AU295" s="249" t="s">
        <v>85</v>
      </c>
      <c r="AV295" s="13" t="s">
        <v>85</v>
      </c>
      <c r="AW295" s="13" t="s">
        <v>33</v>
      </c>
      <c r="AX295" s="13" t="s">
        <v>21</v>
      </c>
      <c r="AY295" s="249" t="s">
        <v>277</v>
      </c>
    </row>
    <row r="296" s="2" customFormat="1" ht="22.9" customHeight="1">
      <c r="A296" s="39"/>
      <c r="B296" s="40"/>
      <c r="C296" s="221" t="s">
        <v>540</v>
      </c>
      <c r="D296" s="221" t="s">
        <v>279</v>
      </c>
      <c r="E296" s="222" t="s">
        <v>541</v>
      </c>
      <c r="F296" s="223" t="s">
        <v>542</v>
      </c>
      <c r="G296" s="224" t="s">
        <v>316</v>
      </c>
      <c r="H296" s="225">
        <v>0.13500000000000001</v>
      </c>
      <c r="I296" s="226"/>
      <c r="J296" s="227">
        <f>ROUND(I296*H296,2)</f>
        <v>0</v>
      </c>
      <c r="K296" s="223" t="s">
        <v>283</v>
      </c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1.0492699999999999</v>
      </c>
      <c r="R296" s="230">
        <f>Q296*H296</f>
        <v>0.14165145000000001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284</v>
      </c>
      <c r="AT296" s="232" t="s">
        <v>279</v>
      </c>
      <c r="AU296" s="232" t="s">
        <v>85</v>
      </c>
      <c r="AY296" s="18" t="s">
        <v>277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21</v>
      </c>
      <c r="BK296" s="233">
        <f>ROUND(I296*H296,2)</f>
        <v>0</v>
      </c>
      <c r="BL296" s="18" t="s">
        <v>284</v>
      </c>
      <c r="BM296" s="232" t="s">
        <v>543</v>
      </c>
    </row>
    <row r="297" s="2" customFormat="1">
      <c r="A297" s="39"/>
      <c r="B297" s="40"/>
      <c r="C297" s="41"/>
      <c r="D297" s="234" t="s">
        <v>286</v>
      </c>
      <c r="E297" s="41"/>
      <c r="F297" s="235" t="s">
        <v>544</v>
      </c>
      <c r="G297" s="41"/>
      <c r="H297" s="41"/>
      <c r="I297" s="236"/>
      <c r="J297" s="41"/>
      <c r="K297" s="41"/>
      <c r="L297" s="45"/>
      <c r="M297" s="237"/>
      <c r="N297" s="238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286</v>
      </c>
      <c r="AU297" s="18" t="s">
        <v>85</v>
      </c>
    </row>
    <row r="298" s="13" customFormat="1">
      <c r="A298" s="13"/>
      <c r="B298" s="239"/>
      <c r="C298" s="240"/>
      <c r="D298" s="234" t="s">
        <v>288</v>
      </c>
      <c r="E298" s="241" t="s">
        <v>1</v>
      </c>
      <c r="F298" s="242" t="s">
        <v>545</v>
      </c>
      <c r="G298" s="240"/>
      <c r="H298" s="243">
        <v>0.13500000000000001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288</v>
      </c>
      <c r="AU298" s="249" t="s">
        <v>85</v>
      </c>
      <c r="AV298" s="13" t="s">
        <v>85</v>
      </c>
      <c r="AW298" s="13" t="s">
        <v>33</v>
      </c>
      <c r="AX298" s="13" t="s">
        <v>21</v>
      </c>
      <c r="AY298" s="249" t="s">
        <v>277</v>
      </c>
    </row>
    <row r="299" s="2" customFormat="1" ht="22.9" customHeight="1">
      <c r="A299" s="39"/>
      <c r="B299" s="40"/>
      <c r="C299" s="221" t="s">
        <v>546</v>
      </c>
      <c r="D299" s="221" t="s">
        <v>279</v>
      </c>
      <c r="E299" s="222" t="s">
        <v>547</v>
      </c>
      <c r="F299" s="223" t="s">
        <v>548</v>
      </c>
      <c r="G299" s="224" t="s">
        <v>282</v>
      </c>
      <c r="H299" s="225">
        <v>12.887000000000001</v>
      </c>
      <c r="I299" s="226"/>
      <c r="J299" s="227">
        <f>ROUND(I299*H299,2)</f>
        <v>0</v>
      </c>
      <c r="K299" s="223" t="s">
        <v>283</v>
      </c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0.012880000000000001</v>
      </c>
      <c r="R299" s="230">
        <f>Q299*H299</f>
        <v>0.16598456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284</v>
      </c>
      <c r="AT299" s="232" t="s">
        <v>279</v>
      </c>
      <c r="AU299" s="232" t="s">
        <v>85</v>
      </c>
      <c r="AY299" s="18" t="s">
        <v>277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21</v>
      </c>
      <c r="BK299" s="233">
        <f>ROUND(I299*H299,2)</f>
        <v>0</v>
      </c>
      <c r="BL299" s="18" t="s">
        <v>284</v>
      </c>
      <c r="BM299" s="232" t="s">
        <v>549</v>
      </c>
    </row>
    <row r="300" s="2" customFormat="1">
      <c r="A300" s="39"/>
      <c r="B300" s="40"/>
      <c r="C300" s="41"/>
      <c r="D300" s="234" t="s">
        <v>286</v>
      </c>
      <c r="E300" s="41"/>
      <c r="F300" s="235" t="s">
        <v>550</v>
      </c>
      <c r="G300" s="41"/>
      <c r="H300" s="41"/>
      <c r="I300" s="236"/>
      <c r="J300" s="41"/>
      <c r="K300" s="41"/>
      <c r="L300" s="45"/>
      <c r="M300" s="237"/>
      <c r="N300" s="238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286</v>
      </c>
      <c r="AU300" s="18" t="s">
        <v>85</v>
      </c>
    </row>
    <row r="301" s="13" customFormat="1">
      <c r="A301" s="13"/>
      <c r="B301" s="239"/>
      <c r="C301" s="240"/>
      <c r="D301" s="234" t="s">
        <v>288</v>
      </c>
      <c r="E301" s="241" t="s">
        <v>130</v>
      </c>
      <c r="F301" s="242" t="s">
        <v>551</v>
      </c>
      <c r="G301" s="240"/>
      <c r="H301" s="243">
        <v>12.887000000000001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288</v>
      </c>
      <c r="AU301" s="249" t="s">
        <v>85</v>
      </c>
      <c r="AV301" s="13" t="s">
        <v>85</v>
      </c>
      <c r="AW301" s="13" t="s">
        <v>33</v>
      </c>
      <c r="AX301" s="13" t="s">
        <v>21</v>
      </c>
      <c r="AY301" s="249" t="s">
        <v>277</v>
      </c>
    </row>
    <row r="302" s="2" customFormat="1" ht="22.9" customHeight="1">
      <c r="A302" s="39"/>
      <c r="B302" s="40"/>
      <c r="C302" s="221" t="s">
        <v>552</v>
      </c>
      <c r="D302" s="221" t="s">
        <v>279</v>
      </c>
      <c r="E302" s="222" t="s">
        <v>553</v>
      </c>
      <c r="F302" s="223" t="s">
        <v>554</v>
      </c>
      <c r="G302" s="224" t="s">
        <v>282</v>
      </c>
      <c r="H302" s="225">
        <v>12.887000000000001</v>
      </c>
      <c r="I302" s="226"/>
      <c r="J302" s="227">
        <f>ROUND(I302*H302,2)</f>
        <v>0</v>
      </c>
      <c r="K302" s="223" t="s">
        <v>283</v>
      </c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284</v>
      </c>
      <c r="AT302" s="232" t="s">
        <v>279</v>
      </c>
      <c r="AU302" s="232" t="s">
        <v>85</v>
      </c>
      <c r="AY302" s="18" t="s">
        <v>277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21</v>
      </c>
      <c r="BK302" s="233">
        <f>ROUND(I302*H302,2)</f>
        <v>0</v>
      </c>
      <c r="BL302" s="18" t="s">
        <v>284</v>
      </c>
      <c r="BM302" s="232" t="s">
        <v>555</v>
      </c>
    </row>
    <row r="303" s="2" customFormat="1">
      <c r="A303" s="39"/>
      <c r="B303" s="40"/>
      <c r="C303" s="41"/>
      <c r="D303" s="234" t="s">
        <v>286</v>
      </c>
      <c r="E303" s="41"/>
      <c r="F303" s="235" t="s">
        <v>556</v>
      </c>
      <c r="G303" s="41"/>
      <c r="H303" s="41"/>
      <c r="I303" s="236"/>
      <c r="J303" s="41"/>
      <c r="K303" s="41"/>
      <c r="L303" s="45"/>
      <c r="M303" s="237"/>
      <c r="N303" s="238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286</v>
      </c>
      <c r="AU303" s="18" t="s">
        <v>85</v>
      </c>
    </row>
    <row r="304" s="13" customFormat="1">
      <c r="A304" s="13"/>
      <c r="B304" s="239"/>
      <c r="C304" s="240"/>
      <c r="D304" s="234" t="s">
        <v>288</v>
      </c>
      <c r="E304" s="241" t="s">
        <v>1</v>
      </c>
      <c r="F304" s="242" t="s">
        <v>130</v>
      </c>
      <c r="G304" s="240"/>
      <c r="H304" s="243">
        <v>12.887000000000001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288</v>
      </c>
      <c r="AU304" s="249" t="s">
        <v>85</v>
      </c>
      <c r="AV304" s="13" t="s">
        <v>85</v>
      </c>
      <c r="AW304" s="13" t="s">
        <v>33</v>
      </c>
      <c r="AX304" s="13" t="s">
        <v>21</v>
      </c>
      <c r="AY304" s="249" t="s">
        <v>277</v>
      </c>
    </row>
    <row r="305" s="12" customFormat="1" ht="22.8" customHeight="1">
      <c r="A305" s="12"/>
      <c r="B305" s="205"/>
      <c r="C305" s="206"/>
      <c r="D305" s="207" t="s">
        <v>75</v>
      </c>
      <c r="E305" s="219" t="s">
        <v>308</v>
      </c>
      <c r="F305" s="219" t="s">
        <v>557</v>
      </c>
      <c r="G305" s="206"/>
      <c r="H305" s="206"/>
      <c r="I305" s="209"/>
      <c r="J305" s="220">
        <f>BK305</f>
        <v>0</v>
      </c>
      <c r="K305" s="206"/>
      <c r="L305" s="211"/>
      <c r="M305" s="212"/>
      <c r="N305" s="213"/>
      <c r="O305" s="213"/>
      <c r="P305" s="214">
        <f>SUM(P306:P321)</f>
        <v>0</v>
      </c>
      <c r="Q305" s="213"/>
      <c r="R305" s="214">
        <f>SUM(R306:R321)</f>
        <v>7.6498784000000004</v>
      </c>
      <c r="S305" s="213"/>
      <c r="T305" s="215">
        <f>SUM(T306:T321)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6" t="s">
        <v>21</v>
      </c>
      <c r="AT305" s="217" t="s">
        <v>75</v>
      </c>
      <c r="AU305" s="217" t="s">
        <v>21</v>
      </c>
      <c r="AY305" s="216" t="s">
        <v>277</v>
      </c>
      <c r="BK305" s="218">
        <f>SUM(BK306:BK321)</f>
        <v>0</v>
      </c>
    </row>
    <row r="306" s="2" customFormat="1" ht="20.5" customHeight="1">
      <c r="A306" s="39"/>
      <c r="B306" s="40"/>
      <c r="C306" s="221" t="s">
        <v>558</v>
      </c>
      <c r="D306" s="221" t="s">
        <v>279</v>
      </c>
      <c r="E306" s="222" t="s">
        <v>559</v>
      </c>
      <c r="F306" s="223" t="s">
        <v>560</v>
      </c>
      <c r="G306" s="224" t="s">
        <v>282</v>
      </c>
      <c r="H306" s="225">
        <v>32.5</v>
      </c>
      <c r="I306" s="226"/>
      <c r="J306" s="227">
        <f>ROUND(I306*H306,2)</f>
        <v>0</v>
      </c>
      <c r="K306" s="223" t="s">
        <v>283</v>
      </c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284</v>
      </c>
      <c r="AT306" s="232" t="s">
        <v>279</v>
      </c>
      <c r="AU306" s="232" t="s">
        <v>85</v>
      </c>
      <c r="AY306" s="18" t="s">
        <v>277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21</v>
      </c>
      <c r="BK306" s="233">
        <f>ROUND(I306*H306,2)</f>
        <v>0</v>
      </c>
      <c r="BL306" s="18" t="s">
        <v>284</v>
      </c>
      <c r="BM306" s="232" t="s">
        <v>561</v>
      </c>
    </row>
    <row r="307" s="2" customFormat="1">
      <c r="A307" s="39"/>
      <c r="B307" s="40"/>
      <c r="C307" s="41"/>
      <c r="D307" s="234" t="s">
        <v>286</v>
      </c>
      <c r="E307" s="41"/>
      <c r="F307" s="235" t="s">
        <v>562</v>
      </c>
      <c r="G307" s="41"/>
      <c r="H307" s="41"/>
      <c r="I307" s="236"/>
      <c r="J307" s="41"/>
      <c r="K307" s="41"/>
      <c r="L307" s="45"/>
      <c r="M307" s="237"/>
      <c r="N307" s="238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286</v>
      </c>
      <c r="AU307" s="18" t="s">
        <v>85</v>
      </c>
    </row>
    <row r="308" s="13" customFormat="1">
      <c r="A308" s="13"/>
      <c r="B308" s="239"/>
      <c r="C308" s="240"/>
      <c r="D308" s="234" t="s">
        <v>288</v>
      </c>
      <c r="E308" s="241" t="s">
        <v>1</v>
      </c>
      <c r="F308" s="242" t="s">
        <v>185</v>
      </c>
      <c r="G308" s="240"/>
      <c r="H308" s="243">
        <v>32.5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288</v>
      </c>
      <c r="AU308" s="249" t="s">
        <v>85</v>
      </c>
      <c r="AV308" s="13" t="s">
        <v>85</v>
      </c>
      <c r="AW308" s="13" t="s">
        <v>33</v>
      </c>
      <c r="AX308" s="13" t="s">
        <v>21</v>
      </c>
      <c r="AY308" s="249" t="s">
        <v>277</v>
      </c>
    </row>
    <row r="309" s="2" customFormat="1" ht="22.9" customHeight="1">
      <c r="A309" s="39"/>
      <c r="B309" s="40"/>
      <c r="C309" s="221" t="s">
        <v>563</v>
      </c>
      <c r="D309" s="221" t="s">
        <v>279</v>
      </c>
      <c r="E309" s="222" t="s">
        <v>564</v>
      </c>
      <c r="F309" s="223" t="s">
        <v>565</v>
      </c>
      <c r="G309" s="224" t="s">
        <v>282</v>
      </c>
      <c r="H309" s="225">
        <v>9.5999999999999996</v>
      </c>
      <c r="I309" s="226"/>
      <c r="J309" s="227">
        <f>ROUND(I309*H309,2)</f>
        <v>0</v>
      </c>
      <c r="K309" s="223" t="s">
        <v>1</v>
      </c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284</v>
      </c>
      <c r="AT309" s="232" t="s">
        <v>279</v>
      </c>
      <c r="AU309" s="232" t="s">
        <v>85</v>
      </c>
      <c r="AY309" s="18" t="s">
        <v>277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21</v>
      </c>
      <c r="BK309" s="233">
        <f>ROUND(I309*H309,2)</f>
        <v>0</v>
      </c>
      <c r="BL309" s="18" t="s">
        <v>284</v>
      </c>
      <c r="BM309" s="232" t="s">
        <v>566</v>
      </c>
    </row>
    <row r="310" s="13" customFormat="1">
      <c r="A310" s="13"/>
      <c r="B310" s="239"/>
      <c r="C310" s="240"/>
      <c r="D310" s="234" t="s">
        <v>288</v>
      </c>
      <c r="E310" s="241" t="s">
        <v>1</v>
      </c>
      <c r="F310" s="242" t="s">
        <v>567</v>
      </c>
      <c r="G310" s="240"/>
      <c r="H310" s="243">
        <v>9.5999999999999996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288</v>
      </c>
      <c r="AU310" s="249" t="s">
        <v>85</v>
      </c>
      <c r="AV310" s="13" t="s">
        <v>85</v>
      </c>
      <c r="AW310" s="13" t="s">
        <v>33</v>
      </c>
      <c r="AX310" s="13" t="s">
        <v>21</v>
      </c>
      <c r="AY310" s="249" t="s">
        <v>277</v>
      </c>
    </row>
    <row r="311" s="2" customFormat="1" ht="22.9" customHeight="1">
      <c r="A311" s="39"/>
      <c r="B311" s="40"/>
      <c r="C311" s="221" t="s">
        <v>568</v>
      </c>
      <c r="D311" s="221" t="s">
        <v>279</v>
      </c>
      <c r="E311" s="222" t="s">
        <v>569</v>
      </c>
      <c r="F311" s="223" t="s">
        <v>570</v>
      </c>
      <c r="G311" s="224" t="s">
        <v>282</v>
      </c>
      <c r="H311" s="225">
        <v>3.7200000000000002</v>
      </c>
      <c r="I311" s="226"/>
      <c r="J311" s="227">
        <f>ROUND(I311*H311,2)</f>
        <v>0</v>
      </c>
      <c r="K311" s="223" t="s">
        <v>283</v>
      </c>
      <c r="L311" s="45"/>
      <c r="M311" s="228" t="s">
        <v>1</v>
      </c>
      <c r="N311" s="229" t="s">
        <v>41</v>
      </c>
      <c r="O311" s="92"/>
      <c r="P311" s="230">
        <f>O311*H311</f>
        <v>0</v>
      </c>
      <c r="Q311" s="230">
        <v>0.089219999999999994</v>
      </c>
      <c r="R311" s="230">
        <f>Q311*H311</f>
        <v>0.33189839999999998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284</v>
      </c>
      <c r="AT311" s="232" t="s">
        <v>279</v>
      </c>
      <c r="AU311" s="232" t="s">
        <v>85</v>
      </c>
      <c r="AY311" s="18" t="s">
        <v>277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21</v>
      </c>
      <c r="BK311" s="233">
        <f>ROUND(I311*H311,2)</f>
        <v>0</v>
      </c>
      <c r="BL311" s="18" t="s">
        <v>284</v>
      </c>
      <c r="BM311" s="232" t="s">
        <v>571</v>
      </c>
    </row>
    <row r="312" s="2" customFormat="1">
      <c r="A312" s="39"/>
      <c r="B312" s="40"/>
      <c r="C312" s="41"/>
      <c r="D312" s="234" t="s">
        <v>286</v>
      </c>
      <c r="E312" s="41"/>
      <c r="F312" s="235" t="s">
        <v>572</v>
      </c>
      <c r="G312" s="41"/>
      <c r="H312" s="41"/>
      <c r="I312" s="236"/>
      <c r="J312" s="41"/>
      <c r="K312" s="41"/>
      <c r="L312" s="45"/>
      <c r="M312" s="237"/>
      <c r="N312" s="238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286</v>
      </c>
      <c r="AU312" s="18" t="s">
        <v>85</v>
      </c>
    </row>
    <row r="313" s="13" customFormat="1">
      <c r="A313" s="13"/>
      <c r="B313" s="239"/>
      <c r="C313" s="240"/>
      <c r="D313" s="234" t="s">
        <v>288</v>
      </c>
      <c r="E313" s="241" t="s">
        <v>187</v>
      </c>
      <c r="F313" s="242" t="s">
        <v>573</v>
      </c>
      <c r="G313" s="240"/>
      <c r="H313" s="243">
        <v>3.7200000000000002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288</v>
      </c>
      <c r="AU313" s="249" t="s">
        <v>85</v>
      </c>
      <c r="AV313" s="13" t="s">
        <v>85</v>
      </c>
      <c r="AW313" s="13" t="s">
        <v>33</v>
      </c>
      <c r="AX313" s="13" t="s">
        <v>21</v>
      </c>
      <c r="AY313" s="249" t="s">
        <v>277</v>
      </c>
    </row>
    <row r="314" s="2" customFormat="1" ht="20.5" customHeight="1">
      <c r="A314" s="39"/>
      <c r="B314" s="40"/>
      <c r="C314" s="261" t="s">
        <v>574</v>
      </c>
      <c r="D314" s="261" t="s">
        <v>400</v>
      </c>
      <c r="E314" s="262" t="s">
        <v>575</v>
      </c>
      <c r="F314" s="263" t="s">
        <v>576</v>
      </c>
      <c r="G314" s="264" t="s">
        <v>282</v>
      </c>
      <c r="H314" s="265">
        <v>3.794</v>
      </c>
      <c r="I314" s="266"/>
      <c r="J314" s="267">
        <f>ROUND(I314*H314,2)</f>
        <v>0</v>
      </c>
      <c r="K314" s="263" t="s">
        <v>577</v>
      </c>
      <c r="L314" s="268"/>
      <c r="M314" s="269" t="s">
        <v>1</v>
      </c>
      <c r="N314" s="270" t="s">
        <v>41</v>
      </c>
      <c r="O314" s="92"/>
      <c r="P314" s="230">
        <f>O314*H314</f>
        <v>0</v>
      </c>
      <c r="Q314" s="230">
        <v>0.12</v>
      </c>
      <c r="R314" s="230">
        <f>Q314*H314</f>
        <v>0.45527999999999996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326</v>
      </c>
      <c r="AT314" s="232" t="s">
        <v>400</v>
      </c>
      <c r="AU314" s="232" t="s">
        <v>85</v>
      </c>
      <c r="AY314" s="18" t="s">
        <v>277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21</v>
      </c>
      <c r="BK314" s="233">
        <f>ROUND(I314*H314,2)</f>
        <v>0</v>
      </c>
      <c r="BL314" s="18" t="s">
        <v>284</v>
      </c>
      <c r="BM314" s="232" t="s">
        <v>578</v>
      </c>
    </row>
    <row r="315" s="13" customFormat="1">
      <c r="A315" s="13"/>
      <c r="B315" s="239"/>
      <c r="C315" s="240"/>
      <c r="D315" s="234" t="s">
        <v>288</v>
      </c>
      <c r="E315" s="241" t="s">
        <v>1</v>
      </c>
      <c r="F315" s="242" t="s">
        <v>579</v>
      </c>
      <c r="G315" s="240"/>
      <c r="H315" s="243">
        <v>3.794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288</v>
      </c>
      <c r="AU315" s="249" t="s">
        <v>85</v>
      </c>
      <c r="AV315" s="13" t="s">
        <v>85</v>
      </c>
      <c r="AW315" s="13" t="s">
        <v>33</v>
      </c>
      <c r="AX315" s="13" t="s">
        <v>21</v>
      </c>
      <c r="AY315" s="249" t="s">
        <v>277</v>
      </c>
    </row>
    <row r="316" s="2" customFormat="1" ht="31" customHeight="1">
      <c r="A316" s="39"/>
      <c r="B316" s="40"/>
      <c r="C316" s="221" t="s">
        <v>580</v>
      </c>
      <c r="D316" s="221" t="s">
        <v>279</v>
      </c>
      <c r="E316" s="222" t="s">
        <v>581</v>
      </c>
      <c r="F316" s="223" t="s">
        <v>582</v>
      </c>
      <c r="G316" s="224" t="s">
        <v>282</v>
      </c>
      <c r="H316" s="225">
        <v>32.5</v>
      </c>
      <c r="I316" s="226"/>
      <c r="J316" s="227">
        <f>ROUND(I316*H316,2)</f>
        <v>0</v>
      </c>
      <c r="K316" s="223" t="s">
        <v>283</v>
      </c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0.10100000000000001</v>
      </c>
      <c r="R316" s="230">
        <f>Q316*H316</f>
        <v>3.2825000000000002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284</v>
      </c>
      <c r="AT316" s="232" t="s">
        <v>279</v>
      </c>
      <c r="AU316" s="232" t="s">
        <v>85</v>
      </c>
      <c r="AY316" s="18" t="s">
        <v>277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21</v>
      </c>
      <c r="BK316" s="233">
        <f>ROUND(I316*H316,2)</f>
        <v>0</v>
      </c>
      <c r="BL316" s="18" t="s">
        <v>284</v>
      </c>
      <c r="BM316" s="232" t="s">
        <v>583</v>
      </c>
    </row>
    <row r="317" s="2" customFormat="1">
      <c r="A317" s="39"/>
      <c r="B317" s="40"/>
      <c r="C317" s="41"/>
      <c r="D317" s="234" t="s">
        <v>286</v>
      </c>
      <c r="E317" s="41"/>
      <c r="F317" s="235" t="s">
        <v>584</v>
      </c>
      <c r="G317" s="41"/>
      <c r="H317" s="41"/>
      <c r="I317" s="236"/>
      <c r="J317" s="41"/>
      <c r="K317" s="41"/>
      <c r="L317" s="45"/>
      <c r="M317" s="237"/>
      <c r="N317" s="238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286</v>
      </c>
      <c r="AU317" s="18" t="s">
        <v>85</v>
      </c>
    </row>
    <row r="318" s="13" customFormat="1">
      <c r="A318" s="13"/>
      <c r="B318" s="239"/>
      <c r="C318" s="240"/>
      <c r="D318" s="234" t="s">
        <v>288</v>
      </c>
      <c r="E318" s="241" t="s">
        <v>185</v>
      </c>
      <c r="F318" s="242" t="s">
        <v>585</v>
      </c>
      <c r="G318" s="240"/>
      <c r="H318" s="243">
        <v>32.5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288</v>
      </c>
      <c r="AU318" s="249" t="s">
        <v>85</v>
      </c>
      <c r="AV318" s="13" t="s">
        <v>85</v>
      </c>
      <c r="AW318" s="13" t="s">
        <v>33</v>
      </c>
      <c r="AX318" s="13" t="s">
        <v>21</v>
      </c>
      <c r="AY318" s="249" t="s">
        <v>277</v>
      </c>
    </row>
    <row r="319" s="2" customFormat="1" ht="14.5" customHeight="1">
      <c r="A319" s="39"/>
      <c r="B319" s="40"/>
      <c r="C319" s="261" t="s">
        <v>586</v>
      </c>
      <c r="D319" s="261" t="s">
        <v>400</v>
      </c>
      <c r="E319" s="262" t="s">
        <v>587</v>
      </c>
      <c r="F319" s="263" t="s">
        <v>588</v>
      </c>
      <c r="G319" s="264" t="s">
        <v>282</v>
      </c>
      <c r="H319" s="265">
        <v>33.149999999999999</v>
      </c>
      <c r="I319" s="266"/>
      <c r="J319" s="267">
        <f>ROUND(I319*H319,2)</f>
        <v>0</v>
      </c>
      <c r="K319" s="263" t="s">
        <v>283</v>
      </c>
      <c r="L319" s="268"/>
      <c r="M319" s="269" t="s">
        <v>1</v>
      </c>
      <c r="N319" s="270" t="s">
        <v>41</v>
      </c>
      <c r="O319" s="92"/>
      <c r="P319" s="230">
        <f>O319*H319</f>
        <v>0</v>
      </c>
      <c r="Q319" s="230">
        <v>0.108</v>
      </c>
      <c r="R319" s="230">
        <f>Q319*H319</f>
        <v>3.5801999999999996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326</v>
      </c>
      <c r="AT319" s="232" t="s">
        <v>400</v>
      </c>
      <c r="AU319" s="232" t="s">
        <v>85</v>
      </c>
      <c r="AY319" s="18" t="s">
        <v>277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21</v>
      </c>
      <c r="BK319" s="233">
        <f>ROUND(I319*H319,2)</f>
        <v>0</v>
      </c>
      <c r="BL319" s="18" t="s">
        <v>284</v>
      </c>
      <c r="BM319" s="232" t="s">
        <v>589</v>
      </c>
    </row>
    <row r="320" s="2" customFormat="1">
      <c r="A320" s="39"/>
      <c r="B320" s="40"/>
      <c r="C320" s="41"/>
      <c r="D320" s="234" t="s">
        <v>286</v>
      </c>
      <c r="E320" s="41"/>
      <c r="F320" s="235" t="s">
        <v>588</v>
      </c>
      <c r="G320" s="41"/>
      <c r="H320" s="41"/>
      <c r="I320" s="236"/>
      <c r="J320" s="41"/>
      <c r="K320" s="41"/>
      <c r="L320" s="45"/>
      <c r="M320" s="237"/>
      <c r="N320" s="23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286</v>
      </c>
      <c r="AU320" s="18" t="s">
        <v>85</v>
      </c>
    </row>
    <row r="321" s="13" customFormat="1">
      <c r="A321" s="13"/>
      <c r="B321" s="239"/>
      <c r="C321" s="240"/>
      <c r="D321" s="234" t="s">
        <v>288</v>
      </c>
      <c r="E321" s="241" t="s">
        <v>1</v>
      </c>
      <c r="F321" s="242" t="s">
        <v>590</v>
      </c>
      <c r="G321" s="240"/>
      <c r="H321" s="243">
        <v>33.149999999999999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288</v>
      </c>
      <c r="AU321" s="249" t="s">
        <v>85</v>
      </c>
      <c r="AV321" s="13" t="s">
        <v>85</v>
      </c>
      <c r="AW321" s="13" t="s">
        <v>33</v>
      </c>
      <c r="AX321" s="13" t="s">
        <v>21</v>
      </c>
      <c r="AY321" s="249" t="s">
        <v>277</v>
      </c>
    </row>
    <row r="322" s="12" customFormat="1" ht="22.8" customHeight="1">
      <c r="A322" s="12"/>
      <c r="B322" s="205"/>
      <c r="C322" s="206"/>
      <c r="D322" s="207" t="s">
        <v>75</v>
      </c>
      <c r="E322" s="219" t="s">
        <v>313</v>
      </c>
      <c r="F322" s="219" t="s">
        <v>591</v>
      </c>
      <c r="G322" s="206"/>
      <c r="H322" s="206"/>
      <c r="I322" s="209"/>
      <c r="J322" s="220">
        <f>BK322</f>
        <v>0</v>
      </c>
      <c r="K322" s="206"/>
      <c r="L322" s="211"/>
      <c r="M322" s="212"/>
      <c r="N322" s="213"/>
      <c r="O322" s="213"/>
      <c r="P322" s="214">
        <f>SUM(P323:P481)</f>
        <v>0</v>
      </c>
      <c r="Q322" s="213"/>
      <c r="R322" s="214">
        <f>SUM(R323:R481)</f>
        <v>30.869196419999994</v>
      </c>
      <c r="S322" s="213"/>
      <c r="T322" s="215">
        <f>SUM(T323:T481)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6" t="s">
        <v>21</v>
      </c>
      <c r="AT322" s="217" t="s">
        <v>75</v>
      </c>
      <c r="AU322" s="217" t="s">
        <v>21</v>
      </c>
      <c r="AY322" s="216" t="s">
        <v>277</v>
      </c>
      <c r="BK322" s="218">
        <f>SUM(BK323:BK481)</f>
        <v>0</v>
      </c>
    </row>
    <row r="323" s="2" customFormat="1" ht="22.9" customHeight="1">
      <c r="A323" s="39"/>
      <c r="B323" s="40"/>
      <c r="C323" s="221" t="s">
        <v>592</v>
      </c>
      <c r="D323" s="221" t="s">
        <v>279</v>
      </c>
      <c r="E323" s="222" t="s">
        <v>593</v>
      </c>
      <c r="F323" s="223" t="s">
        <v>594</v>
      </c>
      <c r="G323" s="224" t="s">
        <v>282</v>
      </c>
      <c r="H323" s="225">
        <v>292.30599999999998</v>
      </c>
      <c r="I323" s="226"/>
      <c r="J323" s="227">
        <f>ROUND(I323*H323,2)</f>
        <v>0</v>
      </c>
      <c r="K323" s="223" t="s">
        <v>283</v>
      </c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0.0043800000000000002</v>
      </c>
      <c r="R323" s="230">
        <f>Q323*H323</f>
        <v>1.2803002800000001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284</v>
      </c>
      <c r="AT323" s="232" t="s">
        <v>279</v>
      </c>
      <c r="AU323" s="232" t="s">
        <v>85</v>
      </c>
      <c r="AY323" s="18" t="s">
        <v>277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21</v>
      </c>
      <c r="BK323" s="233">
        <f>ROUND(I323*H323,2)</f>
        <v>0</v>
      </c>
      <c r="BL323" s="18" t="s">
        <v>284</v>
      </c>
      <c r="BM323" s="232" t="s">
        <v>595</v>
      </c>
    </row>
    <row r="324" s="2" customFormat="1">
      <c r="A324" s="39"/>
      <c r="B324" s="40"/>
      <c r="C324" s="41"/>
      <c r="D324" s="234" t="s">
        <v>286</v>
      </c>
      <c r="E324" s="41"/>
      <c r="F324" s="235" t="s">
        <v>596</v>
      </c>
      <c r="G324" s="41"/>
      <c r="H324" s="41"/>
      <c r="I324" s="236"/>
      <c r="J324" s="41"/>
      <c r="K324" s="41"/>
      <c r="L324" s="45"/>
      <c r="M324" s="237"/>
      <c r="N324" s="238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286</v>
      </c>
      <c r="AU324" s="18" t="s">
        <v>85</v>
      </c>
    </row>
    <row r="325" s="13" customFormat="1">
      <c r="A325" s="13"/>
      <c r="B325" s="239"/>
      <c r="C325" s="240"/>
      <c r="D325" s="234" t="s">
        <v>288</v>
      </c>
      <c r="E325" s="241" t="s">
        <v>1</v>
      </c>
      <c r="F325" s="242" t="s">
        <v>597</v>
      </c>
      <c r="G325" s="240"/>
      <c r="H325" s="243">
        <v>292.30599999999998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288</v>
      </c>
      <c r="AU325" s="249" t="s">
        <v>85</v>
      </c>
      <c r="AV325" s="13" t="s">
        <v>85</v>
      </c>
      <c r="AW325" s="13" t="s">
        <v>33</v>
      </c>
      <c r="AX325" s="13" t="s">
        <v>21</v>
      </c>
      <c r="AY325" s="249" t="s">
        <v>277</v>
      </c>
    </row>
    <row r="326" s="2" customFormat="1" ht="22.9" customHeight="1">
      <c r="A326" s="39"/>
      <c r="B326" s="40"/>
      <c r="C326" s="221" t="s">
        <v>598</v>
      </c>
      <c r="D326" s="221" t="s">
        <v>279</v>
      </c>
      <c r="E326" s="222" t="s">
        <v>599</v>
      </c>
      <c r="F326" s="223" t="s">
        <v>600</v>
      </c>
      <c r="G326" s="224" t="s">
        <v>282</v>
      </c>
      <c r="H326" s="225">
        <v>298.78899999999999</v>
      </c>
      <c r="I326" s="226"/>
      <c r="J326" s="227">
        <f>ROUND(I326*H326,2)</f>
        <v>0</v>
      </c>
      <c r="K326" s="223" t="s">
        <v>283</v>
      </c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0.018380000000000001</v>
      </c>
      <c r="R326" s="230">
        <f>Q326*H326</f>
        <v>5.4917418199999997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284</v>
      </c>
      <c r="AT326" s="232" t="s">
        <v>279</v>
      </c>
      <c r="AU326" s="232" t="s">
        <v>85</v>
      </c>
      <c r="AY326" s="18" t="s">
        <v>277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21</v>
      </c>
      <c r="BK326" s="233">
        <f>ROUND(I326*H326,2)</f>
        <v>0</v>
      </c>
      <c r="BL326" s="18" t="s">
        <v>284</v>
      </c>
      <c r="BM326" s="232" t="s">
        <v>601</v>
      </c>
    </row>
    <row r="327" s="2" customFormat="1">
      <c r="A327" s="39"/>
      <c r="B327" s="40"/>
      <c r="C327" s="41"/>
      <c r="D327" s="234" t="s">
        <v>286</v>
      </c>
      <c r="E327" s="41"/>
      <c r="F327" s="235" t="s">
        <v>602</v>
      </c>
      <c r="G327" s="41"/>
      <c r="H327" s="41"/>
      <c r="I327" s="236"/>
      <c r="J327" s="41"/>
      <c r="K327" s="41"/>
      <c r="L327" s="45"/>
      <c r="M327" s="237"/>
      <c r="N327" s="238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286</v>
      </c>
      <c r="AU327" s="18" t="s">
        <v>85</v>
      </c>
    </row>
    <row r="328" s="13" customFormat="1">
      <c r="A328" s="13"/>
      <c r="B328" s="239"/>
      <c r="C328" s="240"/>
      <c r="D328" s="234" t="s">
        <v>288</v>
      </c>
      <c r="E328" s="241" t="s">
        <v>177</v>
      </c>
      <c r="F328" s="242" t="s">
        <v>603</v>
      </c>
      <c r="G328" s="240"/>
      <c r="H328" s="243">
        <v>298.78899999999999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288</v>
      </c>
      <c r="AU328" s="249" t="s">
        <v>85</v>
      </c>
      <c r="AV328" s="13" t="s">
        <v>85</v>
      </c>
      <c r="AW328" s="13" t="s">
        <v>33</v>
      </c>
      <c r="AX328" s="13" t="s">
        <v>21</v>
      </c>
      <c r="AY328" s="249" t="s">
        <v>277</v>
      </c>
    </row>
    <row r="329" s="2" customFormat="1" ht="22.9" customHeight="1">
      <c r="A329" s="39"/>
      <c r="B329" s="40"/>
      <c r="C329" s="221" t="s">
        <v>604</v>
      </c>
      <c r="D329" s="221" t="s">
        <v>279</v>
      </c>
      <c r="E329" s="222" t="s">
        <v>605</v>
      </c>
      <c r="F329" s="223" t="s">
        <v>606</v>
      </c>
      <c r="G329" s="224" t="s">
        <v>607</v>
      </c>
      <c r="H329" s="225">
        <v>16.100000000000001</v>
      </c>
      <c r="I329" s="226"/>
      <c r="J329" s="227">
        <f>ROUND(I329*H329,2)</f>
        <v>0</v>
      </c>
      <c r="K329" s="223" t="s">
        <v>283</v>
      </c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0.0015</v>
      </c>
      <c r="R329" s="230">
        <f>Q329*H329</f>
        <v>0.024150000000000001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284</v>
      </c>
      <c r="AT329" s="232" t="s">
        <v>279</v>
      </c>
      <c r="AU329" s="232" t="s">
        <v>85</v>
      </c>
      <c r="AY329" s="18" t="s">
        <v>277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21</v>
      </c>
      <c r="BK329" s="233">
        <f>ROUND(I329*H329,2)</f>
        <v>0</v>
      </c>
      <c r="BL329" s="18" t="s">
        <v>284</v>
      </c>
      <c r="BM329" s="232" t="s">
        <v>608</v>
      </c>
    </row>
    <row r="330" s="2" customFormat="1">
      <c r="A330" s="39"/>
      <c r="B330" s="40"/>
      <c r="C330" s="41"/>
      <c r="D330" s="234" t="s">
        <v>286</v>
      </c>
      <c r="E330" s="41"/>
      <c r="F330" s="235" t="s">
        <v>609</v>
      </c>
      <c r="G330" s="41"/>
      <c r="H330" s="41"/>
      <c r="I330" s="236"/>
      <c r="J330" s="41"/>
      <c r="K330" s="41"/>
      <c r="L330" s="45"/>
      <c r="M330" s="237"/>
      <c r="N330" s="238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286</v>
      </c>
      <c r="AU330" s="18" t="s">
        <v>85</v>
      </c>
    </row>
    <row r="331" s="13" customFormat="1">
      <c r="A331" s="13"/>
      <c r="B331" s="239"/>
      <c r="C331" s="240"/>
      <c r="D331" s="234" t="s">
        <v>288</v>
      </c>
      <c r="E331" s="241" t="s">
        <v>1</v>
      </c>
      <c r="F331" s="242" t="s">
        <v>610</v>
      </c>
      <c r="G331" s="240"/>
      <c r="H331" s="243">
        <v>16.100000000000001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288</v>
      </c>
      <c r="AU331" s="249" t="s">
        <v>85</v>
      </c>
      <c r="AV331" s="13" t="s">
        <v>85</v>
      </c>
      <c r="AW331" s="13" t="s">
        <v>33</v>
      </c>
      <c r="AX331" s="13" t="s">
        <v>21</v>
      </c>
      <c r="AY331" s="249" t="s">
        <v>277</v>
      </c>
    </row>
    <row r="332" s="2" customFormat="1" ht="20.5" customHeight="1">
      <c r="A332" s="39"/>
      <c r="B332" s="40"/>
      <c r="C332" s="221" t="s">
        <v>611</v>
      </c>
      <c r="D332" s="221" t="s">
        <v>279</v>
      </c>
      <c r="E332" s="222" t="s">
        <v>612</v>
      </c>
      <c r="F332" s="223" t="s">
        <v>613</v>
      </c>
      <c r="G332" s="224" t="s">
        <v>282</v>
      </c>
      <c r="H332" s="225">
        <v>142.22</v>
      </c>
      <c r="I332" s="226"/>
      <c r="J332" s="227">
        <f>ROUND(I332*H332,2)</f>
        <v>0</v>
      </c>
      <c r="K332" s="223" t="s">
        <v>283</v>
      </c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0.00025999999999999998</v>
      </c>
      <c r="R332" s="230">
        <f>Q332*H332</f>
        <v>0.036977199999999995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284</v>
      </c>
      <c r="AT332" s="232" t="s">
        <v>279</v>
      </c>
      <c r="AU332" s="232" t="s">
        <v>85</v>
      </c>
      <c r="AY332" s="18" t="s">
        <v>277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21</v>
      </c>
      <c r="BK332" s="233">
        <f>ROUND(I332*H332,2)</f>
        <v>0</v>
      </c>
      <c r="BL332" s="18" t="s">
        <v>284</v>
      </c>
      <c r="BM332" s="232" t="s">
        <v>614</v>
      </c>
    </row>
    <row r="333" s="2" customFormat="1">
      <c r="A333" s="39"/>
      <c r="B333" s="40"/>
      <c r="C333" s="41"/>
      <c r="D333" s="234" t="s">
        <v>286</v>
      </c>
      <c r="E333" s="41"/>
      <c r="F333" s="235" t="s">
        <v>615</v>
      </c>
      <c r="G333" s="41"/>
      <c r="H333" s="41"/>
      <c r="I333" s="236"/>
      <c r="J333" s="41"/>
      <c r="K333" s="41"/>
      <c r="L333" s="45"/>
      <c r="M333" s="237"/>
      <c r="N333" s="238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286</v>
      </c>
      <c r="AU333" s="18" t="s">
        <v>85</v>
      </c>
    </row>
    <row r="334" s="13" customFormat="1">
      <c r="A334" s="13"/>
      <c r="B334" s="239"/>
      <c r="C334" s="240"/>
      <c r="D334" s="234" t="s">
        <v>288</v>
      </c>
      <c r="E334" s="241" t="s">
        <v>1</v>
      </c>
      <c r="F334" s="242" t="s">
        <v>616</v>
      </c>
      <c r="G334" s="240"/>
      <c r="H334" s="243">
        <v>142.22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288</v>
      </c>
      <c r="AU334" s="249" t="s">
        <v>85</v>
      </c>
      <c r="AV334" s="13" t="s">
        <v>85</v>
      </c>
      <c r="AW334" s="13" t="s">
        <v>33</v>
      </c>
      <c r="AX334" s="13" t="s">
        <v>21</v>
      </c>
      <c r="AY334" s="249" t="s">
        <v>277</v>
      </c>
    </row>
    <row r="335" s="2" customFormat="1" ht="22.9" customHeight="1">
      <c r="A335" s="39"/>
      <c r="B335" s="40"/>
      <c r="C335" s="221" t="s">
        <v>617</v>
      </c>
      <c r="D335" s="221" t="s">
        <v>279</v>
      </c>
      <c r="E335" s="222" t="s">
        <v>618</v>
      </c>
      <c r="F335" s="223" t="s">
        <v>619</v>
      </c>
      <c r="G335" s="224" t="s">
        <v>282</v>
      </c>
      <c r="H335" s="225">
        <v>2.4260000000000002</v>
      </c>
      <c r="I335" s="226"/>
      <c r="J335" s="227">
        <f>ROUND(I335*H335,2)</f>
        <v>0</v>
      </c>
      <c r="K335" s="223" t="s">
        <v>283</v>
      </c>
      <c r="L335" s="45"/>
      <c r="M335" s="228" t="s">
        <v>1</v>
      </c>
      <c r="N335" s="229" t="s">
        <v>41</v>
      </c>
      <c r="O335" s="92"/>
      <c r="P335" s="230">
        <f>O335*H335</f>
        <v>0</v>
      </c>
      <c r="Q335" s="230">
        <v>0.0083499999999999998</v>
      </c>
      <c r="R335" s="230">
        <f>Q335*H335</f>
        <v>0.0202571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284</v>
      </c>
      <c r="AT335" s="232" t="s">
        <v>279</v>
      </c>
      <c r="AU335" s="232" t="s">
        <v>85</v>
      </c>
      <c r="AY335" s="18" t="s">
        <v>277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21</v>
      </c>
      <c r="BK335" s="233">
        <f>ROUND(I335*H335,2)</f>
        <v>0</v>
      </c>
      <c r="BL335" s="18" t="s">
        <v>284</v>
      </c>
      <c r="BM335" s="232" t="s">
        <v>620</v>
      </c>
    </row>
    <row r="336" s="2" customFormat="1">
      <c r="A336" s="39"/>
      <c r="B336" s="40"/>
      <c r="C336" s="41"/>
      <c r="D336" s="234" t="s">
        <v>286</v>
      </c>
      <c r="E336" s="41"/>
      <c r="F336" s="235" t="s">
        <v>621</v>
      </c>
      <c r="G336" s="41"/>
      <c r="H336" s="41"/>
      <c r="I336" s="236"/>
      <c r="J336" s="41"/>
      <c r="K336" s="41"/>
      <c r="L336" s="45"/>
      <c r="M336" s="237"/>
      <c r="N336" s="238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286</v>
      </c>
      <c r="AU336" s="18" t="s">
        <v>85</v>
      </c>
    </row>
    <row r="337" s="13" customFormat="1">
      <c r="A337" s="13"/>
      <c r="B337" s="239"/>
      <c r="C337" s="240"/>
      <c r="D337" s="234" t="s">
        <v>288</v>
      </c>
      <c r="E337" s="241" t="s">
        <v>1</v>
      </c>
      <c r="F337" s="242" t="s">
        <v>151</v>
      </c>
      <c r="G337" s="240"/>
      <c r="H337" s="243">
        <v>2.4260000000000002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288</v>
      </c>
      <c r="AU337" s="249" t="s">
        <v>85</v>
      </c>
      <c r="AV337" s="13" t="s">
        <v>85</v>
      </c>
      <c r="AW337" s="13" t="s">
        <v>33</v>
      </c>
      <c r="AX337" s="13" t="s">
        <v>21</v>
      </c>
      <c r="AY337" s="249" t="s">
        <v>277</v>
      </c>
    </row>
    <row r="338" s="2" customFormat="1" ht="22.9" customHeight="1">
      <c r="A338" s="39"/>
      <c r="B338" s="40"/>
      <c r="C338" s="261" t="s">
        <v>622</v>
      </c>
      <c r="D338" s="261" t="s">
        <v>400</v>
      </c>
      <c r="E338" s="262" t="s">
        <v>623</v>
      </c>
      <c r="F338" s="263" t="s">
        <v>624</v>
      </c>
      <c r="G338" s="264" t="s">
        <v>282</v>
      </c>
      <c r="H338" s="265">
        <v>2.4750000000000001</v>
      </c>
      <c r="I338" s="266"/>
      <c r="J338" s="267">
        <f>ROUND(I338*H338,2)</f>
        <v>0</v>
      </c>
      <c r="K338" s="263" t="s">
        <v>283</v>
      </c>
      <c r="L338" s="268"/>
      <c r="M338" s="269" t="s">
        <v>1</v>
      </c>
      <c r="N338" s="270" t="s">
        <v>41</v>
      </c>
      <c r="O338" s="92"/>
      <c r="P338" s="230">
        <f>O338*H338</f>
        <v>0</v>
      </c>
      <c r="Q338" s="230">
        <v>0.00089999999999999998</v>
      </c>
      <c r="R338" s="230">
        <f>Q338*H338</f>
        <v>0.0022274999999999999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326</v>
      </c>
      <c r="AT338" s="232" t="s">
        <v>400</v>
      </c>
      <c r="AU338" s="232" t="s">
        <v>85</v>
      </c>
      <c r="AY338" s="18" t="s">
        <v>277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21</v>
      </c>
      <c r="BK338" s="233">
        <f>ROUND(I338*H338,2)</f>
        <v>0</v>
      </c>
      <c r="BL338" s="18" t="s">
        <v>284</v>
      </c>
      <c r="BM338" s="232" t="s">
        <v>625</v>
      </c>
    </row>
    <row r="339" s="2" customFormat="1">
      <c r="A339" s="39"/>
      <c r="B339" s="40"/>
      <c r="C339" s="41"/>
      <c r="D339" s="234" t="s">
        <v>286</v>
      </c>
      <c r="E339" s="41"/>
      <c r="F339" s="235" t="s">
        <v>624</v>
      </c>
      <c r="G339" s="41"/>
      <c r="H339" s="41"/>
      <c r="I339" s="236"/>
      <c r="J339" s="41"/>
      <c r="K339" s="41"/>
      <c r="L339" s="45"/>
      <c r="M339" s="237"/>
      <c r="N339" s="238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286</v>
      </c>
      <c r="AU339" s="18" t="s">
        <v>85</v>
      </c>
    </row>
    <row r="340" s="13" customFormat="1">
      <c r="A340" s="13"/>
      <c r="B340" s="239"/>
      <c r="C340" s="240"/>
      <c r="D340" s="234" t="s">
        <v>288</v>
      </c>
      <c r="E340" s="241" t="s">
        <v>1</v>
      </c>
      <c r="F340" s="242" t="s">
        <v>626</v>
      </c>
      <c r="G340" s="240"/>
      <c r="H340" s="243">
        <v>2.4750000000000001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288</v>
      </c>
      <c r="AU340" s="249" t="s">
        <v>85</v>
      </c>
      <c r="AV340" s="13" t="s">
        <v>85</v>
      </c>
      <c r="AW340" s="13" t="s">
        <v>33</v>
      </c>
      <c r="AX340" s="13" t="s">
        <v>21</v>
      </c>
      <c r="AY340" s="249" t="s">
        <v>277</v>
      </c>
    </row>
    <row r="341" s="2" customFormat="1" ht="22.9" customHeight="1">
      <c r="A341" s="39"/>
      <c r="B341" s="40"/>
      <c r="C341" s="221" t="s">
        <v>627</v>
      </c>
      <c r="D341" s="221" t="s">
        <v>279</v>
      </c>
      <c r="E341" s="222" t="s">
        <v>628</v>
      </c>
      <c r="F341" s="223" t="s">
        <v>629</v>
      </c>
      <c r="G341" s="224" t="s">
        <v>282</v>
      </c>
      <c r="H341" s="225">
        <v>2.6800000000000002</v>
      </c>
      <c r="I341" s="226"/>
      <c r="J341" s="227">
        <f>ROUND(I341*H341,2)</f>
        <v>0</v>
      </c>
      <c r="K341" s="223" t="s">
        <v>283</v>
      </c>
      <c r="L341" s="45"/>
      <c r="M341" s="228" t="s">
        <v>1</v>
      </c>
      <c r="N341" s="229" t="s">
        <v>41</v>
      </c>
      <c r="O341" s="92"/>
      <c r="P341" s="230">
        <f>O341*H341</f>
        <v>0</v>
      </c>
      <c r="Q341" s="230">
        <v>0.0083499999999999998</v>
      </c>
      <c r="R341" s="230">
        <f>Q341*H341</f>
        <v>0.022378000000000002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284</v>
      </c>
      <c r="AT341" s="232" t="s">
        <v>279</v>
      </c>
      <c r="AU341" s="232" t="s">
        <v>85</v>
      </c>
      <c r="AY341" s="18" t="s">
        <v>277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21</v>
      </c>
      <c r="BK341" s="233">
        <f>ROUND(I341*H341,2)</f>
        <v>0</v>
      </c>
      <c r="BL341" s="18" t="s">
        <v>284</v>
      </c>
      <c r="BM341" s="232" t="s">
        <v>630</v>
      </c>
    </row>
    <row r="342" s="2" customFormat="1">
      <c r="A342" s="39"/>
      <c r="B342" s="40"/>
      <c r="C342" s="41"/>
      <c r="D342" s="234" t="s">
        <v>286</v>
      </c>
      <c r="E342" s="41"/>
      <c r="F342" s="235" t="s">
        <v>631</v>
      </c>
      <c r="G342" s="41"/>
      <c r="H342" s="41"/>
      <c r="I342" s="236"/>
      <c r="J342" s="41"/>
      <c r="K342" s="41"/>
      <c r="L342" s="45"/>
      <c r="M342" s="237"/>
      <c r="N342" s="238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286</v>
      </c>
      <c r="AU342" s="18" t="s">
        <v>85</v>
      </c>
    </row>
    <row r="343" s="13" customFormat="1">
      <c r="A343" s="13"/>
      <c r="B343" s="239"/>
      <c r="C343" s="240"/>
      <c r="D343" s="234" t="s">
        <v>288</v>
      </c>
      <c r="E343" s="241" t="s">
        <v>1</v>
      </c>
      <c r="F343" s="242" t="s">
        <v>147</v>
      </c>
      <c r="G343" s="240"/>
      <c r="H343" s="243">
        <v>2.6800000000000002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288</v>
      </c>
      <c r="AU343" s="249" t="s">
        <v>85</v>
      </c>
      <c r="AV343" s="13" t="s">
        <v>85</v>
      </c>
      <c r="AW343" s="13" t="s">
        <v>33</v>
      </c>
      <c r="AX343" s="13" t="s">
        <v>21</v>
      </c>
      <c r="AY343" s="249" t="s">
        <v>277</v>
      </c>
    </row>
    <row r="344" s="2" customFormat="1" ht="22.9" customHeight="1">
      <c r="A344" s="39"/>
      <c r="B344" s="40"/>
      <c r="C344" s="261" t="s">
        <v>632</v>
      </c>
      <c r="D344" s="261" t="s">
        <v>400</v>
      </c>
      <c r="E344" s="262" t="s">
        <v>633</v>
      </c>
      <c r="F344" s="263" t="s">
        <v>634</v>
      </c>
      <c r="G344" s="264" t="s">
        <v>282</v>
      </c>
      <c r="H344" s="265">
        <v>2.734</v>
      </c>
      <c r="I344" s="266"/>
      <c r="J344" s="267">
        <f>ROUND(I344*H344,2)</f>
        <v>0</v>
      </c>
      <c r="K344" s="263" t="s">
        <v>283</v>
      </c>
      <c r="L344" s="268"/>
      <c r="M344" s="269" t="s">
        <v>1</v>
      </c>
      <c r="N344" s="270" t="s">
        <v>41</v>
      </c>
      <c r="O344" s="92"/>
      <c r="P344" s="230">
        <f>O344*H344</f>
        <v>0</v>
      </c>
      <c r="Q344" s="230">
        <v>0.0023999999999999998</v>
      </c>
      <c r="R344" s="230">
        <f>Q344*H344</f>
        <v>0.006561599999999999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326</v>
      </c>
      <c r="AT344" s="232" t="s">
        <v>400</v>
      </c>
      <c r="AU344" s="232" t="s">
        <v>85</v>
      </c>
      <c r="AY344" s="18" t="s">
        <v>277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21</v>
      </c>
      <c r="BK344" s="233">
        <f>ROUND(I344*H344,2)</f>
        <v>0</v>
      </c>
      <c r="BL344" s="18" t="s">
        <v>284</v>
      </c>
      <c r="BM344" s="232" t="s">
        <v>635</v>
      </c>
    </row>
    <row r="345" s="2" customFormat="1">
      <c r="A345" s="39"/>
      <c r="B345" s="40"/>
      <c r="C345" s="41"/>
      <c r="D345" s="234" t="s">
        <v>286</v>
      </c>
      <c r="E345" s="41"/>
      <c r="F345" s="235" t="s">
        <v>634</v>
      </c>
      <c r="G345" s="41"/>
      <c r="H345" s="41"/>
      <c r="I345" s="236"/>
      <c r="J345" s="41"/>
      <c r="K345" s="41"/>
      <c r="L345" s="45"/>
      <c r="M345" s="237"/>
      <c r="N345" s="238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286</v>
      </c>
      <c r="AU345" s="18" t="s">
        <v>85</v>
      </c>
    </row>
    <row r="346" s="13" customFormat="1">
      <c r="A346" s="13"/>
      <c r="B346" s="239"/>
      <c r="C346" s="240"/>
      <c r="D346" s="234" t="s">
        <v>288</v>
      </c>
      <c r="E346" s="241" t="s">
        <v>1</v>
      </c>
      <c r="F346" s="242" t="s">
        <v>636</v>
      </c>
      <c r="G346" s="240"/>
      <c r="H346" s="243">
        <v>2.734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288</v>
      </c>
      <c r="AU346" s="249" t="s">
        <v>85</v>
      </c>
      <c r="AV346" s="13" t="s">
        <v>85</v>
      </c>
      <c r="AW346" s="13" t="s">
        <v>33</v>
      </c>
      <c r="AX346" s="13" t="s">
        <v>21</v>
      </c>
      <c r="AY346" s="249" t="s">
        <v>277</v>
      </c>
    </row>
    <row r="347" s="2" customFormat="1" ht="22.9" customHeight="1">
      <c r="A347" s="39"/>
      <c r="B347" s="40"/>
      <c r="C347" s="221" t="s">
        <v>637</v>
      </c>
      <c r="D347" s="221" t="s">
        <v>279</v>
      </c>
      <c r="E347" s="222" t="s">
        <v>638</v>
      </c>
      <c r="F347" s="223" t="s">
        <v>639</v>
      </c>
      <c r="G347" s="224" t="s">
        <v>282</v>
      </c>
      <c r="H347" s="225">
        <v>13.699999999999999</v>
      </c>
      <c r="I347" s="226"/>
      <c r="J347" s="227">
        <f>ROUND(I347*H347,2)</f>
        <v>0</v>
      </c>
      <c r="K347" s="223" t="s">
        <v>283</v>
      </c>
      <c r="L347" s="45"/>
      <c r="M347" s="228" t="s">
        <v>1</v>
      </c>
      <c r="N347" s="229" t="s">
        <v>41</v>
      </c>
      <c r="O347" s="92"/>
      <c r="P347" s="230">
        <f>O347*H347</f>
        <v>0</v>
      </c>
      <c r="Q347" s="230">
        <v>0.0085199999999999998</v>
      </c>
      <c r="R347" s="230">
        <f>Q347*H347</f>
        <v>0.11672399999999999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284</v>
      </c>
      <c r="AT347" s="232" t="s">
        <v>279</v>
      </c>
      <c r="AU347" s="232" t="s">
        <v>85</v>
      </c>
      <c r="AY347" s="18" t="s">
        <v>277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21</v>
      </c>
      <c r="BK347" s="233">
        <f>ROUND(I347*H347,2)</f>
        <v>0</v>
      </c>
      <c r="BL347" s="18" t="s">
        <v>284</v>
      </c>
      <c r="BM347" s="232" t="s">
        <v>640</v>
      </c>
    </row>
    <row r="348" s="2" customFormat="1">
      <c r="A348" s="39"/>
      <c r="B348" s="40"/>
      <c r="C348" s="41"/>
      <c r="D348" s="234" t="s">
        <v>286</v>
      </c>
      <c r="E348" s="41"/>
      <c r="F348" s="235" t="s">
        <v>641</v>
      </c>
      <c r="G348" s="41"/>
      <c r="H348" s="41"/>
      <c r="I348" s="236"/>
      <c r="J348" s="41"/>
      <c r="K348" s="41"/>
      <c r="L348" s="45"/>
      <c r="M348" s="237"/>
      <c r="N348" s="238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286</v>
      </c>
      <c r="AU348" s="18" t="s">
        <v>85</v>
      </c>
    </row>
    <row r="349" s="13" customFormat="1">
      <c r="A349" s="13"/>
      <c r="B349" s="239"/>
      <c r="C349" s="240"/>
      <c r="D349" s="234" t="s">
        <v>288</v>
      </c>
      <c r="E349" s="241" t="s">
        <v>1</v>
      </c>
      <c r="F349" s="242" t="s">
        <v>642</v>
      </c>
      <c r="G349" s="240"/>
      <c r="H349" s="243">
        <v>13.699999999999999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288</v>
      </c>
      <c r="AU349" s="249" t="s">
        <v>85</v>
      </c>
      <c r="AV349" s="13" t="s">
        <v>85</v>
      </c>
      <c r="AW349" s="13" t="s">
        <v>33</v>
      </c>
      <c r="AX349" s="13" t="s">
        <v>21</v>
      </c>
      <c r="AY349" s="249" t="s">
        <v>277</v>
      </c>
    </row>
    <row r="350" s="2" customFormat="1" ht="22.9" customHeight="1">
      <c r="A350" s="39"/>
      <c r="B350" s="40"/>
      <c r="C350" s="261" t="s">
        <v>643</v>
      </c>
      <c r="D350" s="261" t="s">
        <v>400</v>
      </c>
      <c r="E350" s="262" t="s">
        <v>644</v>
      </c>
      <c r="F350" s="263" t="s">
        <v>645</v>
      </c>
      <c r="G350" s="264" t="s">
        <v>282</v>
      </c>
      <c r="H350" s="265">
        <v>13.974</v>
      </c>
      <c r="I350" s="266"/>
      <c r="J350" s="267">
        <f>ROUND(I350*H350,2)</f>
        <v>0</v>
      </c>
      <c r="K350" s="263" t="s">
        <v>283</v>
      </c>
      <c r="L350" s="268"/>
      <c r="M350" s="269" t="s">
        <v>1</v>
      </c>
      <c r="N350" s="270" t="s">
        <v>41</v>
      </c>
      <c r="O350" s="92"/>
      <c r="P350" s="230">
        <f>O350*H350</f>
        <v>0</v>
      </c>
      <c r="Q350" s="230">
        <v>0.0035999999999999999</v>
      </c>
      <c r="R350" s="230">
        <f>Q350*H350</f>
        <v>0.050306400000000001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326</v>
      </c>
      <c r="AT350" s="232" t="s">
        <v>400</v>
      </c>
      <c r="AU350" s="232" t="s">
        <v>85</v>
      </c>
      <c r="AY350" s="18" t="s">
        <v>277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21</v>
      </c>
      <c r="BK350" s="233">
        <f>ROUND(I350*H350,2)</f>
        <v>0</v>
      </c>
      <c r="BL350" s="18" t="s">
        <v>284</v>
      </c>
      <c r="BM350" s="232" t="s">
        <v>646</v>
      </c>
    </row>
    <row r="351" s="2" customFormat="1">
      <c r="A351" s="39"/>
      <c r="B351" s="40"/>
      <c r="C351" s="41"/>
      <c r="D351" s="234" t="s">
        <v>286</v>
      </c>
      <c r="E351" s="41"/>
      <c r="F351" s="235" t="s">
        <v>645</v>
      </c>
      <c r="G351" s="41"/>
      <c r="H351" s="41"/>
      <c r="I351" s="236"/>
      <c r="J351" s="41"/>
      <c r="K351" s="41"/>
      <c r="L351" s="45"/>
      <c r="M351" s="237"/>
      <c r="N351" s="238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286</v>
      </c>
      <c r="AU351" s="18" t="s">
        <v>85</v>
      </c>
    </row>
    <row r="352" s="13" customFormat="1">
      <c r="A352" s="13"/>
      <c r="B352" s="239"/>
      <c r="C352" s="240"/>
      <c r="D352" s="234" t="s">
        <v>288</v>
      </c>
      <c r="E352" s="241" t="s">
        <v>1</v>
      </c>
      <c r="F352" s="242" t="s">
        <v>647</v>
      </c>
      <c r="G352" s="240"/>
      <c r="H352" s="243">
        <v>13.974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288</v>
      </c>
      <c r="AU352" s="249" t="s">
        <v>85</v>
      </c>
      <c r="AV352" s="13" t="s">
        <v>85</v>
      </c>
      <c r="AW352" s="13" t="s">
        <v>33</v>
      </c>
      <c r="AX352" s="13" t="s">
        <v>21</v>
      </c>
      <c r="AY352" s="249" t="s">
        <v>277</v>
      </c>
    </row>
    <row r="353" s="2" customFormat="1" ht="31" customHeight="1">
      <c r="A353" s="39"/>
      <c r="B353" s="40"/>
      <c r="C353" s="221" t="s">
        <v>648</v>
      </c>
      <c r="D353" s="221" t="s">
        <v>279</v>
      </c>
      <c r="E353" s="222" t="s">
        <v>649</v>
      </c>
      <c r="F353" s="223" t="s">
        <v>650</v>
      </c>
      <c r="G353" s="224" t="s">
        <v>282</v>
      </c>
      <c r="H353" s="225">
        <v>0.41699999999999998</v>
      </c>
      <c r="I353" s="226"/>
      <c r="J353" s="227">
        <f>ROUND(I353*H353,2)</f>
        <v>0</v>
      </c>
      <c r="K353" s="223" t="s">
        <v>283</v>
      </c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0.011350000000000001</v>
      </c>
      <c r="R353" s="230">
        <f>Q353*H353</f>
        <v>0.0047329499999999997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284</v>
      </c>
      <c r="AT353" s="232" t="s">
        <v>279</v>
      </c>
      <c r="AU353" s="232" t="s">
        <v>85</v>
      </c>
      <c r="AY353" s="18" t="s">
        <v>277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21</v>
      </c>
      <c r="BK353" s="233">
        <f>ROUND(I353*H353,2)</f>
        <v>0</v>
      </c>
      <c r="BL353" s="18" t="s">
        <v>284</v>
      </c>
      <c r="BM353" s="232" t="s">
        <v>651</v>
      </c>
    </row>
    <row r="354" s="2" customFormat="1">
      <c r="A354" s="39"/>
      <c r="B354" s="40"/>
      <c r="C354" s="41"/>
      <c r="D354" s="234" t="s">
        <v>286</v>
      </c>
      <c r="E354" s="41"/>
      <c r="F354" s="235" t="s">
        <v>652</v>
      </c>
      <c r="G354" s="41"/>
      <c r="H354" s="41"/>
      <c r="I354" s="236"/>
      <c r="J354" s="41"/>
      <c r="K354" s="41"/>
      <c r="L354" s="45"/>
      <c r="M354" s="237"/>
      <c r="N354" s="238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286</v>
      </c>
      <c r="AU354" s="18" t="s">
        <v>85</v>
      </c>
    </row>
    <row r="355" s="13" customFormat="1">
      <c r="A355" s="13"/>
      <c r="B355" s="239"/>
      <c r="C355" s="240"/>
      <c r="D355" s="234" t="s">
        <v>288</v>
      </c>
      <c r="E355" s="241" t="s">
        <v>1</v>
      </c>
      <c r="F355" s="242" t="s">
        <v>149</v>
      </c>
      <c r="G355" s="240"/>
      <c r="H355" s="243">
        <v>0.41699999999999998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288</v>
      </c>
      <c r="AU355" s="249" t="s">
        <v>85</v>
      </c>
      <c r="AV355" s="13" t="s">
        <v>85</v>
      </c>
      <c r="AW355" s="13" t="s">
        <v>33</v>
      </c>
      <c r="AX355" s="13" t="s">
        <v>21</v>
      </c>
      <c r="AY355" s="249" t="s">
        <v>277</v>
      </c>
    </row>
    <row r="356" s="2" customFormat="1" ht="22.9" customHeight="1">
      <c r="A356" s="39"/>
      <c r="B356" s="40"/>
      <c r="C356" s="261" t="s">
        <v>653</v>
      </c>
      <c r="D356" s="261" t="s">
        <v>400</v>
      </c>
      <c r="E356" s="262" t="s">
        <v>654</v>
      </c>
      <c r="F356" s="263" t="s">
        <v>655</v>
      </c>
      <c r="G356" s="264" t="s">
        <v>282</v>
      </c>
      <c r="H356" s="265">
        <v>0.42499999999999999</v>
      </c>
      <c r="I356" s="266"/>
      <c r="J356" s="267">
        <f>ROUND(I356*H356,2)</f>
        <v>0</v>
      </c>
      <c r="K356" s="263" t="s">
        <v>1</v>
      </c>
      <c r="L356" s="268"/>
      <c r="M356" s="269" t="s">
        <v>1</v>
      </c>
      <c r="N356" s="270" t="s">
        <v>41</v>
      </c>
      <c r="O356" s="92"/>
      <c r="P356" s="230">
        <f>O356*H356</f>
        <v>0</v>
      </c>
      <c r="Q356" s="230">
        <v>0.0060000000000000001</v>
      </c>
      <c r="R356" s="230">
        <f>Q356*H356</f>
        <v>0.0025500000000000002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326</v>
      </c>
      <c r="AT356" s="232" t="s">
        <v>400</v>
      </c>
      <c r="AU356" s="232" t="s">
        <v>85</v>
      </c>
      <c r="AY356" s="18" t="s">
        <v>277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21</v>
      </c>
      <c r="BK356" s="233">
        <f>ROUND(I356*H356,2)</f>
        <v>0</v>
      </c>
      <c r="BL356" s="18" t="s">
        <v>284</v>
      </c>
      <c r="BM356" s="232" t="s">
        <v>656</v>
      </c>
    </row>
    <row r="357" s="2" customFormat="1">
      <c r="A357" s="39"/>
      <c r="B357" s="40"/>
      <c r="C357" s="41"/>
      <c r="D357" s="234" t="s">
        <v>286</v>
      </c>
      <c r="E357" s="41"/>
      <c r="F357" s="235" t="s">
        <v>655</v>
      </c>
      <c r="G357" s="41"/>
      <c r="H357" s="41"/>
      <c r="I357" s="236"/>
      <c r="J357" s="41"/>
      <c r="K357" s="41"/>
      <c r="L357" s="45"/>
      <c r="M357" s="237"/>
      <c r="N357" s="238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286</v>
      </c>
      <c r="AU357" s="18" t="s">
        <v>85</v>
      </c>
    </row>
    <row r="358" s="13" customFormat="1">
      <c r="A358" s="13"/>
      <c r="B358" s="239"/>
      <c r="C358" s="240"/>
      <c r="D358" s="234" t="s">
        <v>288</v>
      </c>
      <c r="E358" s="241" t="s">
        <v>1</v>
      </c>
      <c r="F358" s="242" t="s">
        <v>657</v>
      </c>
      <c r="G358" s="240"/>
      <c r="H358" s="243">
        <v>0.42499999999999999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288</v>
      </c>
      <c r="AU358" s="249" t="s">
        <v>85</v>
      </c>
      <c r="AV358" s="13" t="s">
        <v>85</v>
      </c>
      <c r="AW358" s="13" t="s">
        <v>33</v>
      </c>
      <c r="AX358" s="13" t="s">
        <v>21</v>
      </c>
      <c r="AY358" s="249" t="s">
        <v>277</v>
      </c>
    </row>
    <row r="359" s="2" customFormat="1" ht="31" customHeight="1">
      <c r="A359" s="39"/>
      <c r="B359" s="40"/>
      <c r="C359" s="221" t="s">
        <v>658</v>
      </c>
      <c r="D359" s="221" t="s">
        <v>279</v>
      </c>
      <c r="E359" s="222" t="s">
        <v>659</v>
      </c>
      <c r="F359" s="223" t="s">
        <v>660</v>
      </c>
      <c r="G359" s="224" t="s">
        <v>282</v>
      </c>
      <c r="H359" s="225">
        <v>135.67599999999999</v>
      </c>
      <c r="I359" s="226"/>
      <c r="J359" s="227">
        <f>ROUND(I359*H359,2)</f>
        <v>0</v>
      </c>
      <c r="K359" s="223" t="s">
        <v>283</v>
      </c>
      <c r="L359" s="45"/>
      <c r="M359" s="228" t="s">
        <v>1</v>
      </c>
      <c r="N359" s="229" t="s">
        <v>41</v>
      </c>
      <c r="O359" s="92"/>
      <c r="P359" s="230">
        <f>O359*H359</f>
        <v>0</v>
      </c>
      <c r="Q359" s="230">
        <v>0.01438</v>
      </c>
      <c r="R359" s="230">
        <f>Q359*H359</f>
        <v>1.95102088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284</v>
      </c>
      <c r="AT359" s="232" t="s">
        <v>279</v>
      </c>
      <c r="AU359" s="232" t="s">
        <v>85</v>
      </c>
      <c r="AY359" s="18" t="s">
        <v>277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21</v>
      </c>
      <c r="BK359" s="233">
        <f>ROUND(I359*H359,2)</f>
        <v>0</v>
      </c>
      <c r="BL359" s="18" t="s">
        <v>284</v>
      </c>
      <c r="BM359" s="232" t="s">
        <v>661</v>
      </c>
    </row>
    <row r="360" s="2" customFormat="1">
      <c r="A360" s="39"/>
      <c r="B360" s="40"/>
      <c r="C360" s="41"/>
      <c r="D360" s="234" t="s">
        <v>286</v>
      </c>
      <c r="E360" s="41"/>
      <c r="F360" s="235" t="s">
        <v>662</v>
      </c>
      <c r="G360" s="41"/>
      <c r="H360" s="41"/>
      <c r="I360" s="236"/>
      <c r="J360" s="41"/>
      <c r="K360" s="41"/>
      <c r="L360" s="45"/>
      <c r="M360" s="237"/>
      <c r="N360" s="238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286</v>
      </c>
      <c r="AU360" s="18" t="s">
        <v>85</v>
      </c>
    </row>
    <row r="361" s="13" customFormat="1">
      <c r="A361" s="13"/>
      <c r="B361" s="239"/>
      <c r="C361" s="240"/>
      <c r="D361" s="234" t="s">
        <v>288</v>
      </c>
      <c r="E361" s="241" t="s">
        <v>1</v>
      </c>
      <c r="F361" s="242" t="s">
        <v>663</v>
      </c>
      <c r="G361" s="240"/>
      <c r="H361" s="243">
        <v>135.67599999999999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288</v>
      </c>
      <c r="AU361" s="249" t="s">
        <v>85</v>
      </c>
      <c r="AV361" s="13" t="s">
        <v>85</v>
      </c>
      <c r="AW361" s="13" t="s">
        <v>33</v>
      </c>
      <c r="AX361" s="13" t="s">
        <v>21</v>
      </c>
      <c r="AY361" s="249" t="s">
        <v>277</v>
      </c>
    </row>
    <row r="362" s="2" customFormat="1" ht="22.9" customHeight="1">
      <c r="A362" s="39"/>
      <c r="B362" s="40"/>
      <c r="C362" s="261" t="s">
        <v>664</v>
      </c>
      <c r="D362" s="261" t="s">
        <v>400</v>
      </c>
      <c r="E362" s="262" t="s">
        <v>665</v>
      </c>
      <c r="F362" s="263" t="s">
        <v>666</v>
      </c>
      <c r="G362" s="264" t="s">
        <v>282</v>
      </c>
      <c r="H362" s="265">
        <v>18.346</v>
      </c>
      <c r="I362" s="266"/>
      <c r="J362" s="267">
        <f>ROUND(I362*H362,2)</f>
        <v>0</v>
      </c>
      <c r="K362" s="263" t="s">
        <v>283</v>
      </c>
      <c r="L362" s="268"/>
      <c r="M362" s="269" t="s">
        <v>1</v>
      </c>
      <c r="N362" s="270" t="s">
        <v>41</v>
      </c>
      <c r="O362" s="92"/>
      <c r="P362" s="230">
        <f>O362*H362</f>
        <v>0</v>
      </c>
      <c r="Q362" s="230">
        <v>0.012</v>
      </c>
      <c r="R362" s="230">
        <f>Q362*H362</f>
        <v>0.22015200000000001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326</v>
      </c>
      <c r="AT362" s="232" t="s">
        <v>400</v>
      </c>
      <c r="AU362" s="232" t="s">
        <v>85</v>
      </c>
      <c r="AY362" s="18" t="s">
        <v>277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21</v>
      </c>
      <c r="BK362" s="233">
        <f>ROUND(I362*H362,2)</f>
        <v>0</v>
      </c>
      <c r="BL362" s="18" t="s">
        <v>284</v>
      </c>
      <c r="BM362" s="232" t="s">
        <v>667</v>
      </c>
    </row>
    <row r="363" s="2" customFormat="1">
      <c r="A363" s="39"/>
      <c r="B363" s="40"/>
      <c r="C363" s="41"/>
      <c r="D363" s="234" t="s">
        <v>286</v>
      </c>
      <c r="E363" s="41"/>
      <c r="F363" s="235" t="s">
        <v>666</v>
      </c>
      <c r="G363" s="41"/>
      <c r="H363" s="41"/>
      <c r="I363" s="236"/>
      <c r="J363" s="41"/>
      <c r="K363" s="41"/>
      <c r="L363" s="45"/>
      <c r="M363" s="237"/>
      <c r="N363" s="238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286</v>
      </c>
      <c r="AU363" s="18" t="s">
        <v>85</v>
      </c>
    </row>
    <row r="364" s="13" customFormat="1">
      <c r="A364" s="13"/>
      <c r="B364" s="239"/>
      <c r="C364" s="240"/>
      <c r="D364" s="234" t="s">
        <v>288</v>
      </c>
      <c r="E364" s="241" t="s">
        <v>1</v>
      </c>
      <c r="F364" s="242" t="s">
        <v>668</v>
      </c>
      <c r="G364" s="240"/>
      <c r="H364" s="243">
        <v>18.346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288</v>
      </c>
      <c r="AU364" s="249" t="s">
        <v>85</v>
      </c>
      <c r="AV364" s="13" t="s">
        <v>85</v>
      </c>
      <c r="AW364" s="13" t="s">
        <v>33</v>
      </c>
      <c r="AX364" s="13" t="s">
        <v>21</v>
      </c>
      <c r="AY364" s="249" t="s">
        <v>277</v>
      </c>
    </row>
    <row r="365" s="2" customFormat="1" ht="14.5" customHeight="1">
      <c r="A365" s="39"/>
      <c r="B365" s="40"/>
      <c r="C365" s="261" t="s">
        <v>669</v>
      </c>
      <c r="D365" s="261" t="s">
        <v>400</v>
      </c>
      <c r="E365" s="262" t="s">
        <v>670</v>
      </c>
      <c r="F365" s="263" t="s">
        <v>671</v>
      </c>
      <c r="G365" s="264" t="s">
        <v>282</v>
      </c>
      <c r="H365" s="265">
        <v>17.036000000000001</v>
      </c>
      <c r="I365" s="266"/>
      <c r="J365" s="267">
        <f>ROUND(I365*H365,2)</f>
        <v>0</v>
      </c>
      <c r="K365" s="263" t="s">
        <v>1</v>
      </c>
      <c r="L365" s="268"/>
      <c r="M365" s="269" t="s">
        <v>1</v>
      </c>
      <c r="N365" s="270" t="s">
        <v>41</v>
      </c>
      <c r="O365" s="92"/>
      <c r="P365" s="230">
        <f>O365*H365</f>
        <v>0</v>
      </c>
      <c r="Q365" s="230">
        <v>0.012</v>
      </c>
      <c r="R365" s="230">
        <f>Q365*H365</f>
        <v>0.20443200000000003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326</v>
      </c>
      <c r="AT365" s="232" t="s">
        <v>400</v>
      </c>
      <c r="AU365" s="232" t="s">
        <v>85</v>
      </c>
      <c r="AY365" s="18" t="s">
        <v>277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21</v>
      </c>
      <c r="BK365" s="233">
        <f>ROUND(I365*H365,2)</f>
        <v>0</v>
      </c>
      <c r="BL365" s="18" t="s">
        <v>284</v>
      </c>
      <c r="BM365" s="232" t="s">
        <v>672</v>
      </c>
    </row>
    <row r="366" s="2" customFormat="1">
      <c r="A366" s="39"/>
      <c r="B366" s="40"/>
      <c r="C366" s="41"/>
      <c r="D366" s="234" t="s">
        <v>286</v>
      </c>
      <c r="E366" s="41"/>
      <c r="F366" s="235" t="s">
        <v>673</v>
      </c>
      <c r="G366" s="41"/>
      <c r="H366" s="41"/>
      <c r="I366" s="236"/>
      <c r="J366" s="41"/>
      <c r="K366" s="41"/>
      <c r="L366" s="45"/>
      <c r="M366" s="237"/>
      <c r="N366" s="23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286</v>
      </c>
      <c r="AU366" s="18" t="s">
        <v>85</v>
      </c>
    </row>
    <row r="367" s="13" customFormat="1">
      <c r="A367" s="13"/>
      <c r="B367" s="239"/>
      <c r="C367" s="240"/>
      <c r="D367" s="234" t="s">
        <v>288</v>
      </c>
      <c r="E367" s="241" t="s">
        <v>1</v>
      </c>
      <c r="F367" s="242" t="s">
        <v>674</v>
      </c>
      <c r="G367" s="240"/>
      <c r="H367" s="243">
        <v>17.036000000000001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288</v>
      </c>
      <c r="AU367" s="249" t="s">
        <v>85</v>
      </c>
      <c r="AV367" s="13" t="s">
        <v>85</v>
      </c>
      <c r="AW367" s="13" t="s">
        <v>33</v>
      </c>
      <c r="AX367" s="13" t="s">
        <v>21</v>
      </c>
      <c r="AY367" s="249" t="s">
        <v>277</v>
      </c>
    </row>
    <row r="368" s="2" customFormat="1" ht="22.9" customHeight="1">
      <c r="A368" s="39"/>
      <c r="B368" s="40"/>
      <c r="C368" s="261" t="s">
        <v>675</v>
      </c>
      <c r="D368" s="261" t="s">
        <v>400</v>
      </c>
      <c r="E368" s="262" t="s">
        <v>676</v>
      </c>
      <c r="F368" s="263" t="s">
        <v>677</v>
      </c>
      <c r="G368" s="264" t="s">
        <v>282</v>
      </c>
      <c r="H368" s="265">
        <v>6.0629999999999997</v>
      </c>
      <c r="I368" s="266"/>
      <c r="J368" s="267">
        <f>ROUND(I368*H368,2)</f>
        <v>0</v>
      </c>
      <c r="K368" s="263" t="s">
        <v>283</v>
      </c>
      <c r="L368" s="268"/>
      <c r="M368" s="269" t="s">
        <v>1</v>
      </c>
      <c r="N368" s="270" t="s">
        <v>41</v>
      </c>
      <c r="O368" s="92"/>
      <c r="P368" s="230">
        <f>O368*H368</f>
        <v>0</v>
      </c>
      <c r="Q368" s="230">
        <v>0.0135</v>
      </c>
      <c r="R368" s="230">
        <f>Q368*H368</f>
        <v>0.081850499999999993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326</v>
      </c>
      <c r="AT368" s="232" t="s">
        <v>400</v>
      </c>
      <c r="AU368" s="232" t="s">
        <v>85</v>
      </c>
      <c r="AY368" s="18" t="s">
        <v>277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21</v>
      </c>
      <c r="BK368" s="233">
        <f>ROUND(I368*H368,2)</f>
        <v>0</v>
      </c>
      <c r="BL368" s="18" t="s">
        <v>284</v>
      </c>
      <c r="BM368" s="232" t="s">
        <v>678</v>
      </c>
    </row>
    <row r="369" s="2" customFormat="1">
      <c r="A369" s="39"/>
      <c r="B369" s="40"/>
      <c r="C369" s="41"/>
      <c r="D369" s="234" t="s">
        <v>286</v>
      </c>
      <c r="E369" s="41"/>
      <c r="F369" s="235" t="s">
        <v>677</v>
      </c>
      <c r="G369" s="41"/>
      <c r="H369" s="41"/>
      <c r="I369" s="236"/>
      <c r="J369" s="41"/>
      <c r="K369" s="41"/>
      <c r="L369" s="45"/>
      <c r="M369" s="237"/>
      <c r="N369" s="238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286</v>
      </c>
      <c r="AU369" s="18" t="s">
        <v>85</v>
      </c>
    </row>
    <row r="370" s="13" customFormat="1">
      <c r="A370" s="13"/>
      <c r="B370" s="239"/>
      <c r="C370" s="240"/>
      <c r="D370" s="234" t="s">
        <v>288</v>
      </c>
      <c r="E370" s="241" t="s">
        <v>1</v>
      </c>
      <c r="F370" s="242" t="s">
        <v>679</v>
      </c>
      <c r="G370" s="240"/>
      <c r="H370" s="243">
        <v>6.0629999999999997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288</v>
      </c>
      <c r="AU370" s="249" t="s">
        <v>85</v>
      </c>
      <c r="AV370" s="13" t="s">
        <v>85</v>
      </c>
      <c r="AW370" s="13" t="s">
        <v>33</v>
      </c>
      <c r="AX370" s="13" t="s">
        <v>21</v>
      </c>
      <c r="AY370" s="249" t="s">
        <v>277</v>
      </c>
    </row>
    <row r="371" s="2" customFormat="1" ht="22.9" customHeight="1">
      <c r="A371" s="39"/>
      <c r="B371" s="40"/>
      <c r="C371" s="261" t="s">
        <v>680</v>
      </c>
      <c r="D371" s="261" t="s">
        <v>400</v>
      </c>
      <c r="E371" s="262" t="s">
        <v>681</v>
      </c>
      <c r="F371" s="263" t="s">
        <v>682</v>
      </c>
      <c r="G371" s="264" t="s">
        <v>282</v>
      </c>
      <c r="H371" s="265">
        <v>72.408000000000001</v>
      </c>
      <c r="I371" s="266"/>
      <c r="J371" s="267">
        <f>ROUND(I371*H371,2)</f>
        <v>0</v>
      </c>
      <c r="K371" s="263" t="s">
        <v>283</v>
      </c>
      <c r="L371" s="268"/>
      <c r="M371" s="269" t="s">
        <v>1</v>
      </c>
      <c r="N371" s="270" t="s">
        <v>41</v>
      </c>
      <c r="O371" s="92"/>
      <c r="P371" s="230">
        <f>O371*H371</f>
        <v>0</v>
      </c>
      <c r="Q371" s="230">
        <v>0.014999999999999999</v>
      </c>
      <c r="R371" s="230">
        <f>Q371*H371</f>
        <v>1.08612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326</v>
      </c>
      <c r="AT371" s="232" t="s">
        <v>400</v>
      </c>
      <c r="AU371" s="232" t="s">
        <v>85</v>
      </c>
      <c r="AY371" s="18" t="s">
        <v>277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21</v>
      </c>
      <c r="BK371" s="233">
        <f>ROUND(I371*H371,2)</f>
        <v>0</v>
      </c>
      <c r="BL371" s="18" t="s">
        <v>284</v>
      </c>
      <c r="BM371" s="232" t="s">
        <v>683</v>
      </c>
    </row>
    <row r="372" s="2" customFormat="1">
      <c r="A372" s="39"/>
      <c r="B372" s="40"/>
      <c r="C372" s="41"/>
      <c r="D372" s="234" t="s">
        <v>286</v>
      </c>
      <c r="E372" s="41"/>
      <c r="F372" s="235" t="s">
        <v>682</v>
      </c>
      <c r="G372" s="41"/>
      <c r="H372" s="41"/>
      <c r="I372" s="236"/>
      <c r="J372" s="41"/>
      <c r="K372" s="41"/>
      <c r="L372" s="45"/>
      <c r="M372" s="237"/>
      <c r="N372" s="238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286</v>
      </c>
      <c r="AU372" s="18" t="s">
        <v>85</v>
      </c>
    </row>
    <row r="373" s="13" customFormat="1">
      <c r="A373" s="13"/>
      <c r="B373" s="239"/>
      <c r="C373" s="240"/>
      <c r="D373" s="234" t="s">
        <v>288</v>
      </c>
      <c r="E373" s="241" t="s">
        <v>1</v>
      </c>
      <c r="F373" s="242" t="s">
        <v>684</v>
      </c>
      <c r="G373" s="240"/>
      <c r="H373" s="243">
        <v>72.408000000000001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288</v>
      </c>
      <c r="AU373" s="249" t="s">
        <v>85</v>
      </c>
      <c r="AV373" s="13" t="s">
        <v>85</v>
      </c>
      <c r="AW373" s="13" t="s">
        <v>33</v>
      </c>
      <c r="AX373" s="13" t="s">
        <v>21</v>
      </c>
      <c r="AY373" s="249" t="s">
        <v>277</v>
      </c>
    </row>
    <row r="374" s="2" customFormat="1" ht="22.9" customHeight="1">
      <c r="A374" s="39"/>
      <c r="B374" s="40"/>
      <c r="C374" s="261" t="s">
        <v>685</v>
      </c>
      <c r="D374" s="261" t="s">
        <v>400</v>
      </c>
      <c r="E374" s="262" t="s">
        <v>686</v>
      </c>
      <c r="F374" s="263" t="s">
        <v>687</v>
      </c>
      <c r="G374" s="264" t="s">
        <v>282</v>
      </c>
      <c r="H374" s="265">
        <v>19.628</v>
      </c>
      <c r="I374" s="266"/>
      <c r="J374" s="267">
        <f>ROUND(I374*H374,2)</f>
        <v>0</v>
      </c>
      <c r="K374" s="263" t="s">
        <v>283</v>
      </c>
      <c r="L374" s="268"/>
      <c r="M374" s="269" t="s">
        <v>1</v>
      </c>
      <c r="N374" s="270" t="s">
        <v>41</v>
      </c>
      <c r="O374" s="92"/>
      <c r="P374" s="230">
        <f>O374*H374</f>
        <v>0</v>
      </c>
      <c r="Q374" s="230">
        <v>0.016500000000000001</v>
      </c>
      <c r="R374" s="230">
        <f>Q374*H374</f>
        <v>0.32386200000000004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326</v>
      </c>
      <c r="AT374" s="232" t="s">
        <v>400</v>
      </c>
      <c r="AU374" s="232" t="s">
        <v>85</v>
      </c>
      <c r="AY374" s="18" t="s">
        <v>277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21</v>
      </c>
      <c r="BK374" s="233">
        <f>ROUND(I374*H374,2)</f>
        <v>0</v>
      </c>
      <c r="BL374" s="18" t="s">
        <v>284</v>
      </c>
      <c r="BM374" s="232" t="s">
        <v>688</v>
      </c>
    </row>
    <row r="375" s="2" customFormat="1">
      <c r="A375" s="39"/>
      <c r="B375" s="40"/>
      <c r="C375" s="41"/>
      <c r="D375" s="234" t="s">
        <v>286</v>
      </c>
      <c r="E375" s="41"/>
      <c r="F375" s="235" t="s">
        <v>687</v>
      </c>
      <c r="G375" s="41"/>
      <c r="H375" s="41"/>
      <c r="I375" s="236"/>
      <c r="J375" s="41"/>
      <c r="K375" s="41"/>
      <c r="L375" s="45"/>
      <c r="M375" s="237"/>
      <c r="N375" s="238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286</v>
      </c>
      <c r="AU375" s="18" t="s">
        <v>85</v>
      </c>
    </row>
    <row r="376" s="13" customFormat="1">
      <c r="A376" s="13"/>
      <c r="B376" s="239"/>
      <c r="C376" s="240"/>
      <c r="D376" s="234" t="s">
        <v>288</v>
      </c>
      <c r="E376" s="241" t="s">
        <v>1</v>
      </c>
      <c r="F376" s="242" t="s">
        <v>689</v>
      </c>
      <c r="G376" s="240"/>
      <c r="H376" s="243">
        <v>19.628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288</v>
      </c>
      <c r="AU376" s="249" t="s">
        <v>85</v>
      </c>
      <c r="AV376" s="13" t="s">
        <v>85</v>
      </c>
      <c r="AW376" s="13" t="s">
        <v>33</v>
      </c>
      <c r="AX376" s="13" t="s">
        <v>21</v>
      </c>
      <c r="AY376" s="249" t="s">
        <v>277</v>
      </c>
    </row>
    <row r="377" s="2" customFormat="1" ht="22.9" customHeight="1">
      <c r="A377" s="39"/>
      <c r="B377" s="40"/>
      <c r="C377" s="261" t="s">
        <v>690</v>
      </c>
      <c r="D377" s="261" t="s">
        <v>400</v>
      </c>
      <c r="E377" s="262" t="s">
        <v>691</v>
      </c>
      <c r="F377" s="263" t="s">
        <v>692</v>
      </c>
      <c r="G377" s="264" t="s">
        <v>282</v>
      </c>
      <c r="H377" s="265">
        <v>7.5010000000000003</v>
      </c>
      <c r="I377" s="266"/>
      <c r="J377" s="267">
        <f>ROUND(I377*H377,2)</f>
        <v>0</v>
      </c>
      <c r="K377" s="263" t="s">
        <v>1</v>
      </c>
      <c r="L377" s="268"/>
      <c r="M377" s="269" t="s">
        <v>1</v>
      </c>
      <c r="N377" s="270" t="s">
        <v>41</v>
      </c>
      <c r="O377" s="92"/>
      <c r="P377" s="230">
        <f>O377*H377</f>
        <v>0</v>
      </c>
      <c r="Q377" s="230">
        <v>0.0195</v>
      </c>
      <c r="R377" s="230">
        <f>Q377*H377</f>
        <v>0.1462695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326</v>
      </c>
      <c r="AT377" s="232" t="s">
        <v>400</v>
      </c>
      <c r="AU377" s="232" t="s">
        <v>85</v>
      </c>
      <c r="AY377" s="18" t="s">
        <v>277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21</v>
      </c>
      <c r="BK377" s="233">
        <f>ROUND(I377*H377,2)</f>
        <v>0</v>
      </c>
      <c r="BL377" s="18" t="s">
        <v>284</v>
      </c>
      <c r="BM377" s="232" t="s">
        <v>693</v>
      </c>
    </row>
    <row r="378" s="2" customFormat="1">
      <c r="A378" s="39"/>
      <c r="B378" s="40"/>
      <c r="C378" s="41"/>
      <c r="D378" s="234" t="s">
        <v>286</v>
      </c>
      <c r="E378" s="41"/>
      <c r="F378" s="235" t="s">
        <v>692</v>
      </c>
      <c r="G378" s="41"/>
      <c r="H378" s="41"/>
      <c r="I378" s="236"/>
      <c r="J378" s="41"/>
      <c r="K378" s="41"/>
      <c r="L378" s="45"/>
      <c r="M378" s="237"/>
      <c r="N378" s="238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286</v>
      </c>
      <c r="AU378" s="18" t="s">
        <v>85</v>
      </c>
    </row>
    <row r="379" s="13" customFormat="1">
      <c r="A379" s="13"/>
      <c r="B379" s="239"/>
      <c r="C379" s="240"/>
      <c r="D379" s="234" t="s">
        <v>288</v>
      </c>
      <c r="E379" s="241" t="s">
        <v>1</v>
      </c>
      <c r="F379" s="242" t="s">
        <v>694</v>
      </c>
      <c r="G379" s="240"/>
      <c r="H379" s="243">
        <v>7.5010000000000003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288</v>
      </c>
      <c r="AU379" s="249" t="s">
        <v>85</v>
      </c>
      <c r="AV379" s="13" t="s">
        <v>85</v>
      </c>
      <c r="AW379" s="13" t="s">
        <v>33</v>
      </c>
      <c r="AX379" s="13" t="s">
        <v>21</v>
      </c>
      <c r="AY379" s="249" t="s">
        <v>277</v>
      </c>
    </row>
    <row r="380" s="2" customFormat="1" ht="22.9" customHeight="1">
      <c r="A380" s="39"/>
      <c r="B380" s="40"/>
      <c r="C380" s="221" t="s">
        <v>695</v>
      </c>
      <c r="D380" s="221" t="s">
        <v>279</v>
      </c>
      <c r="E380" s="222" t="s">
        <v>696</v>
      </c>
      <c r="F380" s="223" t="s">
        <v>697</v>
      </c>
      <c r="G380" s="224" t="s">
        <v>282</v>
      </c>
      <c r="H380" s="225">
        <v>132.273</v>
      </c>
      <c r="I380" s="226"/>
      <c r="J380" s="227">
        <f>ROUND(I380*H380,2)</f>
        <v>0</v>
      </c>
      <c r="K380" s="223" t="s">
        <v>283</v>
      </c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8.0000000000000007E-05</v>
      </c>
      <c r="R380" s="230">
        <f>Q380*H380</f>
        <v>0.01058184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284</v>
      </c>
      <c r="AT380" s="232" t="s">
        <v>279</v>
      </c>
      <c r="AU380" s="232" t="s">
        <v>85</v>
      </c>
      <c r="AY380" s="18" t="s">
        <v>277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21</v>
      </c>
      <c r="BK380" s="233">
        <f>ROUND(I380*H380,2)</f>
        <v>0</v>
      </c>
      <c r="BL380" s="18" t="s">
        <v>284</v>
      </c>
      <c r="BM380" s="232" t="s">
        <v>698</v>
      </c>
    </row>
    <row r="381" s="2" customFormat="1">
      <c r="A381" s="39"/>
      <c r="B381" s="40"/>
      <c r="C381" s="41"/>
      <c r="D381" s="234" t="s">
        <v>286</v>
      </c>
      <c r="E381" s="41"/>
      <c r="F381" s="235" t="s">
        <v>699</v>
      </c>
      <c r="G381" s="41"/>
      <c r="H381" s="41"/>
      <c r="I381" s="236"/>
      <c r="J381" s="41"/>
      <c r="K381" s="41"/>
      <c r="L381" s="45"/>
      <c r="M381" s="237"/>
      <c r="N381" s="238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286</v>
      </c>
      <c r="AU381" s="18" t="s">
        <v>85</v>
      </c>
    </row>
    <row r="382" s="13" customFormat="1">
      <c r="A382" s="13"/>
      <c r="B382" s="239"/>
      <c r="C382" s="240"/>
      <c r="D382" s="234" t="s">
        <v>288</v>
      </c>
      <c r="E382" s="241" t="s">
        <v>1</v>
      </c>
      <c r="F382" s="242" t="s">
        <v>700</v>
      </c>
      <c r="G382" s="240"/>
      <c r="H382" s="243">
        <v>132.273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288</v>
      </c>
      <c r="AU382" s="249" t="s">
        <v>85</v>
      </c>
      <c r="AV382" s="13" t="s">
        <v>85</v>
      </c>
      <c r="AW382" s="13" t="s">
        <v>33</v>
      </c>
      <c r="AX382" s="13" t="s">
        <v>21</v>
      </c>
      <c r="AY382" s="249" t="s">
        <v>277</v>
      </c>
    </row>
    <row r="383" s="2" customFormat="1" ht="20.5" customHeight="1">
      <c r="A383" s="39"/>
      <c r="B383" s="40"/>
      <c r="C383" s="221" t="s">
        <v>701</v>
      </c>
      <c r="D383" s="221" t="s">
        <v>279</v>
      </c>
      <c r="E383" s="222" t="s">
        <v>702</v>
      </c>
      <c r="F383" s="223" t="s">
        <v>703</v>
      </c>
      <c r="G383" s="224" t="s">
        <v>607</v>
      </c>
      <c r="H383" s="225">
        <v>23.699999999999999</v>
      </c>
      <c r="I383" s="226"/>
      <c r="J383" s="227">
        <f>ROUND(I383*H383,2)</f>
        <v>0</v>
      </c>
      <c r="K383" s="223" t="s">
        <v>283</v>
      </c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3.0000000000000001E-05</v>
      </c>
      <c r="R383" s="230">
        <f>Q383*H383</f>
        <v>0.00071100000000000004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284</v>
      </c>
      <c r="AT383" s="232" t="s">
        <v>279</v>
      </c>
      <c r="AU383" s="232" t="s">
        <v>85</v>
      </c>
      <c r="AY383" s="18" t="s">
        <v>277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21</v>
      </c>
      <c r="BK383" s="233">
        <f>ROUND(I383*H383,2)</f>
        <v>0</v>
      </c>
      <c r="BL383" s="18" t="s">
        <v>284</v>
      </c>
      <c r="BM383" s="232" t="s">
        <v>704</v>
      </c>
    </row>
    <row r="384" s="2" customFormat="1">
      <c r="A384" s="39"/>
      <c r="B384" s="40"/>
      <c r="C384" s="41"/>
      <c r="D384" s="234" t="s">
        <v>286</v>
      </c>
      <c r="E384" s="41"/>
      <c r="F384" s="235" t="s">
        <v>705</v>
      </c>
      <c r="G384" s="41"/>
      <c r="H384" s="41"/>
      <c r="I384" s="236"/>
      <c r="J384" s="41"/>
      <c r="K384" s="41"/>
      <c r="L384" s="45"/>
      <c r="M384" s="237"/>
      <c r="N384" s="238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286</v>
      </c>
      <c r="AU384" s="18" t="s">
        <v>85</v>
      </c>
    </row>
    <row r="385" s="13" customFormat="1">
      <c r="A385" s="13"/>
      <c r="B385" s="239"/>
      <c r="C385" s="240"/>
      <c r="D385" s="234" t="s">
        <v>288</v>
      </c>
      <c r="E385" s="241" t="s">
        <v>1</v>
      </c>
      <c r="F385" s="242" t="s">
        <v>706</v>
      </c>
      <c r="G385" s="240"/>
      <c r="H385" s="243">
        <v>23.699999999999999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288</v>
      </c>
      <c r="AU385" s="249" t="s">
        <v>85</v>
      </c>
      <c r="AV385" s="13" t="s">
        <v>85</v>
      </c>
      <c r="AW385" s="13" t="s">
        <v>33</v>
      </c>
      <c r="AX385" s="13" t="s">
        <v>21</v>
      </c>
      <c r="AY385" s="249" t="s">
        <v>277</v>
      </c>
    </row>
    <row r="386" s="2" customFormat="1" ht="22.9" customHeight="1">
      <c r="A386" s="39"/>
      <c r="B386" s="40"/>
      <c r="C386" s="261" t="s">
        <v>707</v>
      </c>
      <c r="D386" s="261" t="s">
        <v>400</v>
      </c>
      <c r="E386" s="262" t="s">
        <v>708</v>
      </c>
      <c r="F386" s="263" t="s">
        <v>709</v>
      </c>
      <c r="G386" s="264" t="s">
        <v>607</v>
      </c>
      <c r="H386" s="265">
        <v>16.379999999999999</v>
      </c>
      <c r="I386" s="266"/>
      <c r="J386" s="267">
        <f>ROUND(I386*H386,2)</f>
        <v>0</v>
      </c>
      <c r="K386" s="263" t="s">
        <v>1</v>
      </c>
      <c r="L386" s="268"/>
      <c r="M386" s="269" t="s">
        <v>1</v>
      </c>
      <c r="N386" s="270" t="s">
        <v>41</v>
      </c>
      <c r="O386" s="92"/>
      <c r="P386" s="230">
        <f>O386*H386</f>
        <v>0</v>
      </c>
      <c r="Q386" s="230">
        <v>0.00048999999999999998</v>
      </c>
      <c r="R386" s="230">
        <f>Q386*H386</f>
        <v>0.008026199999999999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326</v>
      </c>
      <c r="AT386" s="232" t="s">
        <v>400</v>
      </c>
      <c r="AU386" s="232" t="s">
        <v>85</v>
      </c>
      <c r="AY386" s="18" t="s">
        <v>277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21</v>
      </c>
      <c r="BK386" s="233">
        <f>ROUND(I386*H386,2)</f>
        <v>0</v>
      </c>
      <c r="BL386" s="18" t="s">
        <v>284</v>
      </c>
      <c r="BM386" s="232" t="s">
        <v>710</v>
      </c>
    </row>
    <row r="387" s="2" customFormat="1">
      <c r="A387" s="39"/>
      <c r="B387" s="40"/>
      <c r="C387" s="41"/>
      <c r="D387" s="234" t="s">
        <v>286</v>
      </c>
      <c r="E387" s="41"/>
      <c r="F387" s="235" t="s">
        <v>709</v>
      </c>
      <c r="G387" s="41"/>
      <c r="H387" s="41"/>
      <c r="I387" s="236"/>
      <c r="J387" s="41"/>
      <c r="K387" s="41"/>
      <c r="L387" s="45"/>
      <c r="M387" s="237"/>
      <c r="N387" s="238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286</v>
      </c>
      <c r="AU387" s="18" t="s">
        <v>85</v>
      </c>
    </row>
    <row r="388" s="13" customFormat="1">
      <c r="A388" s="13"/>
      <c r="B388" s="239"/>
      <c r="C388" s="240"/>
      <c r="D388" s="234" t="s">
        <v>288</v>
      </c>
      <c r="E388" s="241" t="s">
        <v>1</v>
      </c>
      <c r="F388" s="242" t="s">
        <v>711</v>
      </c>
      <c r="G388" s="240"/>
      <c r="H388" s="243">
        <v>16.379999999999999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288</v>
      </c>
      <c r="AU388" s="249" t="s">
        <v>85</v>
      </c>
      <c r="AV388" s="13" t="s">
        <v>85</v>
      </c>
      <c r="AW388" s="13" t="s">
        <v>33</v>
      </c>
      <c r="AX388" s="13" t="s">
        <v>21</v>
      </c>
      <c r="AY388" s="249" t="s">
        <v>277</v>
      </c>
    </row>
    <row r="389" s="2" customFormat="1" ht="22.9" customHeight="1">
      <c r="A389" s="39"/>
      <c r="B389" s="40"/>
      <c r="C389" s="261" t="s">
        <v>712</v>
      </c>
      <c r="D389" s="261" t="s">
        <v>400</v>
      </c>
      <c r="E389" s="262" t="s">
        <v>713</v>
      </c>
      <c r="F389" s="263" t="s">
        <v>714</v>
      </c>
      <c r="G389" s="264" t="s">
        <v>607</v>
      </c>
      <c r="H389" s="265">
        <v>8.5050000000000008</v>
      </c>
      <c r="I389" s="266"/>
      <c r="J389" s="267">
        <f>ROUND(I389*H389,2)</f>
        <v>0</v>
      </c>
      <c r="K389" s="263" t="s">
        <v>283</v>
      </c>
      <c r="L389" s="268"/>
      <c r="M389" s="269" t="s">
        <v>1</v>
      </c>
      <c r="N389" s="270" t="s">
        <v>41</v>
      </c>
      <c r="O389" s="92"/>
      <c r="P389" s="230">
        <f>O389*H389</f>
        <v>0</v>
      </c>
      <c r="Q389" s="230">
        <v>0.00051999999999999995</v>
      </c>
      <c r="R389" s="230">
        <f>Q389*H389</f>
        <v>0.0044225999999999996</v>
      </c>
      <c r="S389" s="230">
        <v>0</v>
      </c>
      <c r="T389" s="231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2" t="s">
        <v>326</v>
      </c>
      <c r="AT389" s="232" t="s">
        <v>400</v>
      </c>
      <c r="AU389" s="232" t="s">
        <v>85</v>
      </c>
      <c r="AY389" s="18" t="s">
        <v>277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18" t="s">
        <v>21</v>
      </c>
      <c r="BK389" s="233">
        <f>ROUND(I389*H389,2)</f>
        <v>0</v>
      </c>
      <c r="BL389" s="18" t="s">
        <v>284</v>
      </c>
      <c r="BM389" s="232" t="s">
        <v>715</v>
      </c>
    </row>
    <row r="390" s="2" customFormat="1">
      <c r="A390" s="39"/>
      <c r="B390" s="40"/>
      <c r="C390" s="41"/>
      <c r="D390" s="234" t="s">
        <v>286</v>
      </c>
      <c r="E390" s="41"/>
      <c r="F390" s="235" t="s">
        <v>714</v>
      </c>
      <c r="G390" s="41"/>
      <c r="H390" s="41"/>
      <c r="I390" s="236"/>
      <c r="J390" s="41"/>
      <c r="K390" s="41"/>
      <c r="L390" s="45"/>
      <c r="M390" s="237"/>
      <c r="N390" s="238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286</v>
      </c>
      <c r="AU390" s="18" t="s">
        <v>85</v>
      </c>
    </row>
    <row r="391" s="13" customFormat="1">
      <c r="A391" s="13"/>
      <c r="B391" s="239"/>
      <c r="C391" s="240"/>
      <c r="D391" s="234" t="s">
        <v>288</v>
      </c>
      <c r="E391" s="241" t="s">
        <v>1</v>
      </c>
      <c r="F391" s="242" t="s">
        <v>716</v>
      </c>
      <c r="G391" s="240"/>
      <c r="H391" s="243">
        <v>8.5050000000000008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288</v>
      </c>
      <c r="AU391" s="249" t="s">
        <v>85</v>
      </c>
      <c r="AV391" s="13" t="s">
        <v>85</v>
      </c>
      <c r="AW391" s="13" t="s">
        <v>33</v>
      </c>
      <c r="AX391" s="13" t="s">
        <v>21</v>
      </c>
      <c r="AY391" s="249" t="s">
        <v>277</v>
      </c>
    </row>
    <row r="392" s="2" customFormat="1" ht="14.5" customHeight="1">
      <c r="A392" s="39"/>
      <c r="B392" s="40"/>
      <c r="C392" s="221" t="s">
        <v>717</v>
      </c>
      <c r="D392" s="221" t="s">
        <v>279</v>
      </c>
      <c r="E392" s="222" t="s">
        <v>718</v>
      </c>
      <c r="F392" s="223" t="s">
        <v>719</v>
      </c>
      <c r="G392" s="224" t="s">
        <v>607</v>
      </c>
      <c r="H392" s="225">
        <v>168.06</v>
      </c>
      <c r="I392" s="226"/>
      <c r="J392" s="227">
        <f>ROUND(I392*H392,2)</f>
        <v>0</v>
      </c>
      <c r="K392" s="223" t="s">
        <v>283</v>
      </c>
      <c r="L392" s="45"/>
      <c r="M392" s="228" t="s">
        <v>1</v>
      </c>
      <c r="N392" s="229" t="s">
        <v>41</v>
      </c>
      <c r="O392" s="92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284</v>
      </c>
      <c r="AT392" s="232" t="s">
        <v>279</v>
      </c>
      <c r="AU392" s="232" t="s">
        <v>85</v>
      </c>
      <c r="AY392" s="18" t="s">
        <v>277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21</v>
      </c>
      <c r="BK392" s="233">
        <f>ROUND(I392*H392,2)</f>
        <v>0</v>
      </c>
      <c r="BL392" s="18" t="s">
        <v>284</v>
      </c>
      <c r="BM392" s="232" t="s">
        <v>720</v>
      </c>
    </row>
    <row r="393" s="2" customFormat="1">
      <c r="A393" s="39"/>
      <c r="B393" s="40"/>
      <c r="C393" s="41"/>
      <c r="D393" s="234" t="s">
        <v>286</v>
      </c>
      <c r="E393" s="41"/>
      <c r="F393" s="235" t="s">
        <v>721</v>
      </c>
      <c r="G393" s="41"/>
      <c r="H393" s="41"/>
      <c r="I393" s="236"/>
      <c r="J393" s="41"/>
      <c r="K393" s="41"/>
      <c r="L393" s="45"/>
      <c r="M393" s="237"/>
      <c r="N393" s="238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286</v>
      </c>
      <c r="AU393" s="18" t="s">
        <v>85</v>
      </c>
    </row>
    <row r="394" s="15" customFormat="1">
      <c r="A394" s="15"/>
      <c r="B394" s="272"/>
      <c r="C394" s="273"/>
      <c r="D394" s="234" t="s">
        <v>288</v>
      </c>
      <c r="E394" s="274" t="s">
        <v>1</v>
      </c>
      <c r="F394" s="275" t="s">
        <v>722</v>
      </c>
      <c r="G394" s="273"/>
      <c r="H394" s="274" t="s">
        <v>1</v>
      </c>
      <c r="I394" s="276"/>
      <c r="J394" s="273"/>
      <c r="K394" s="273"/>
      <c r="L394" s="277"/>
      <c r="M394" s="278"/>
      <c r="N394" s="279"/>
      <c r="O394" s="279"/>
      <c r="P394" s="279"/>
      <c r="Q394" s="279"/>
      <c r="R394" s="279"/>
      <c r="S394" s="279"/>
      <c r="T394" s="280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1" t="s">
        <v>288</v>
      </c>
      <c r="AU394" s="281" t="s">
        <v>85</v>
      </c>
      <c r="AV394" s="15" t="s">
        <v>21</v>
      </c>
      <c r="AW394" s="15" t="s">
        <v>33</v>
      </c>
      <c r="AX394" s="15" t="s">
        <v>76</v>
      </c>
      <c r="AY394" s="281" t="s">
        <v>277</v>
      </c>
    </row>
    <row r="395" s="13" customFormat="1">
      <c r="A395" s="13"/>
      <c r="B395" s="239"/>
      <c r="C395" s="240"/>
      <c r="D395" s="234" t="s">
        <v>288</v>
      </c>
      <c r="E395" s="241" t="s">
        <v>1</v>
      </c>
      <c r="F395" s="242" t="s">
        <v>723</v>
      </c>
      <c r="G395" s="240"/>
      <c r="H395" s="243">
        <v>84.400000000000006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288</v>
      </c>
      <c r="AU395" s="249" t="s">
        <v>85</v>
      </c>
      <c r="AV395" s="13" t="s">
        <v>85</v>
      </c>
      <c r="AW395" s="13" t="s">
        <v>33</v>
      </c>
      <c r="AX395" s="13" t="s">
        <v>76</v>
      </c>
      <c r="AY395" s="249" t="s">
        <v>277</v>
      </c>
    </row>
    <row r="396" s="16" customFormat="1">
      <c r="A396" s="16"/>
      <c r="B396" s="282"/>
      <c r="C396" s="283"/>
      <c r="D396" s="234" t="s">
        <v>288</v>
      </c>
      <c r="E396" s="284" t="s">
        <v>167</v>
      </c>
      <c r="F396" s="285" t="s">
        <v>724</v>
      </c>
      <c r="G396" s="283"/>
      <c r="H396" s="286">
        <v>84.400000000000006</v>
      </c>
      <c r="I396" s="287"/>
      <c r="J396" s="283"/>
      <c r="K396" s="283"/>
      <c r="L396" s="288"/>
      <c r="M396" s="289"/>
      <c r="N396" s="290"/>
      <c r="O396" s="290"/>
      <c r="P396" s="290"/>
      <c r="Q396" s="290"/>
      <c r="R396" s="290"/>
      <c r="S396" s="290"/>
      <c r="T396" s="291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92" t="s">
        <v>288</v>
      </c>
      <c r="AU396" s="292" t="s">
        <v>85</v>
      </c>
      <c r="AV396" s="16" t="s">
        <v>294</v>
      </c>
      <c r="AW396" s="16" t="s">
        <v>33</v>
      </c>
      <c r="AX396" s="16" t="s">
        <v>76</v>
      </c>
      <c r="AY396" s="292" t="s">
        <v>277</v>
      </c>
    </row>
    <row r="397" s="15" customFormat="1">
      <c r="A397" s="15"/>
      <c r="B397" s="272"/>
      <c r="C397" s="273"/>
      <c r="D397" s="234" t="s">
        <v>288</v>
      </c>
      <c r="E397" s="274" t="s">
        <v>1</v>
      </c>
      <c r="F397" s="275" t="s">
        <v>725</v>
      </c>
      <c r="G397" s="273"/>
      <c r="H397" s="274" t="s">
        <v>1</v>
      </c>
      <c r="I397" s="276"/>
      <c r="J397" s="273"/>
      <c r="K397" s="273"/>
      <c r="L397" s="277"/>
      <c r="M397" s="278"/>
      <c r="N397" s="279"/>
      <c r="O397" s="279"/>
      <c r="P397" s="279"/>
      <c r="Q397" s="279"/>
      <c r="R397" s="279"/>
      <c r="S397" s="279"/>
      <c r="T397" s="28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81" t="s">
        <v>288</v>
      </c>
      <c r="AU397" s="281" t="s">
        <v>85</v>
      </c>
      <c r="AV397" s="15" t="s">
        <v>21</v>
      </c>
      <c r="AW397" s="15" t="s">
        <v>33</v>
      </c>
      <c r="AX397" s="15" t="s">
        <v>76</v>
      </c>
      <c r="AY397" s="281" t="s">
        <v>277</v>
      </c>
    </row>
    <row r="398" s="13" customFormat="1">
      <c r="A398" s="13"/>
      <c r="B398" s="239"/>
      <c r="C398" s="240"/>
      <c r="D398" s="234" t="s">
        <v>288</v>
      </c>
      <c r="E398" s="241" t="s">
        <v>1</v>
      </c>
      <c r="F398" s="242" t="s">
        <v>726</v>
      </c>
      <c r="G398" s="240"/>
      <c r="H398" s="243">
        <v>28.93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288</v>
      </c>
      <c r="AU398" s="249" t="s">
        <v>85</v>
      </c>
      <c r="AV398" s="13" t="s">
        <v>85</v>
      </c>
      <c r="AW398" s="13" t="s">
        <v>33</v>
      </c>
      <c r="AX398" s="13" t="s">
        <v>76</v>
      </c>
      <c r="AY398" s="249" t="s">
        <v>277</v>
      </c>
    </row>
    <row r="399" s="13" customFormat="1">
      <c r="A399" s="13"/>
      <c r="B399" s="239"/>
      <c r="C399" s="240"/>
      <c r="D399" s="234" t="s">
        <v>288</v>
      </c>
      <c r="E399" s="241" t="s">
        <v>1</v>
      </c>
      <c r="F399" s="242" t="s">
        <v>727</v>
      </c>
      <c r="G399" s="240"/>
      <c r="H399" s="243">
        <v>8.5500000000000007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288</v>
      </c>
      <c r="AU399" s="249" t="s">
        <v>85</v>
      </c>
      <c r="AV399" s="13" t="s">
        <v>85</v>
      </c>
      <c r="AW399" s="13" t="s">
        <v>33</v>
      </c>
      <c r="AX399" s="13" t="s">
        <v>76</v>
      </c>
      <c r="AY399" s="249" t="s">
        <v>277</v>
      </c>
    </row>
    <row r="400" s="16" customFormat="1">
      <c r="A400" s="16"/>
      <c r="B400" s="282"/>
      <c r="C400" s="283"/>
      <c r="D400" s="234" t="s">
        <v>288</v>
      </c>
      <c r="E400" s="284" t="s">
        <v>169</v>
      </c>
      <c r="F400" s="285" t="s">
        <v>724</v>
      </c>
      <c r="G400" s="283"/>
      <c r="H400" s="286">
        <v>37.479999999999997</v>
      </c>
      <c r="I400" s="287"/>
      <c r="J400" s="283"/>
      <c r="K400" s="283"/>
      <c r="L400" s="288"/>
      <c r="M400" s="289"/>
      <c r="N400" s="290"/>
      <c r="O400" s="290"/>
      <c r="P400" s="290"/>
      <c r="Q400" s="290"/>
      <c r="R400" s="290"/>
      <c r="S400" s="290"/>
      <c r="T400" s="291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92" t="s">
        <v>288</v>
      </c>
      <c r="AU400" s="292" t="s">
        <v>85</v>
      </c>
      <c r="AV400" s="16" t="s">
        <v>294</v>
      </c>
      <c r="AW400" s="16" t="s">
        <v>33</v>
      </c>
      <c r="AX400" s="16" t="s">
        <v>76</v>
      </c>
      <c r="AY400" s="292" t="s">
        <v>277</v>
      </c>
    </row>
    <row r="401" s="13" customFormat="1">
      <c r="A401" s="13"/>
      <c r="B401" s="239"/>
      <c r="C401" s="240"/>
      <c r="D401" s="234" t="s">
        <v>288</v>
      </c>
      <c r="E401" s="241" t="s">
        <v>171</v>
      </c>
      <c r="F401" s="242" t="s">
        <v>728</v>
      </c>
      <c r="G401" s="240"/>
      <c r="H401" s="243">
        <v>23.359999999999999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288</v>
      </c>
      <c r="AU401" s="249" t="s">
        <v>85</v>
      </c>
      <c r="AV401" s="13" t="s">
        <v>85</v>
      </c>
      <c r="AW401" s="13" t="s">
        <v>33</v>
      </c>
      <c r="AX401" s="13" t="s">
        <v>76</v>
      </c>
      <c r="AY401" s="249" t="s">
        <v>277</v>
      </c>
    </row>
    <row r="402" s="13" customFormat="1">
      <c r="A402" s="13"/>
      <c r="B402" s="239"/>
      <c r="C402" s="240"/>
      <c r="D402" s="234" t="s">
        <v>288</v>
      </c>
      <c r="E402" s="241" t="s">
        <v>1</v>
      </c>
      <c r="F402" s="242" t="s">
        <v>729</v>
      </c>
      <c r="G402" s="240"/>
      <c r="H402" s="243">
        <v>16.219999999999999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288</v>
      </c>
      <c r="AU402" s="249" t="s">
        <v>85</v>
      </c>
      <c r="AV402" s="13" t="s">
        <v>85</v>
      </c>
      <c r="AW402" s="13" t="s">
        <v>33</v>
      </c>
      <c r="AX402" s="13" t="s">
        <v>76</v>
      </c>
      <c r="AY402" s="249" t="s">
        <v>277</v>
      </c>
    </row>
    <row r="403" s="13" customFormat="1">
      <c r="A403" s="13"/>
      <c r="B403" s="239"/>
      <c r="C403" s="240"/>
      <c r="D403" s="234" t="s">
        <v>288</v>
      </c>
      <c r="E403" s="241" t="s">
        <v>1</v>
      </c>
      <c r="F403" s="242" t="s">
        <v>730</v>
      </c>
      <c r="G403" s="240"/>
      <c r="H403" s="243">
        <v>6.5999999999999996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288</v>
      </c>
      <c r="AU403" s="249" t="s">
        <v>85</v>
      </c>
      <c r="AV403" s="13" t="s">
        <v>85</v>
      </c>
      <c r="AW403" s="13" t="s">
        <v>33</v>
      </c>
      <c r="AX403" s="13" t="s">
        <v>76</v>
      </c>
      <c r="AY403" s="249" t="s">
        <v>277</v>
      </c>
    </row>
    <row r="404" s="14" customFormat="1">
      <c r="A404" s="14"/>
      <c r="B404" s="250"/>
      <c r="C404" s="251"/>
      <c r="D404" s="234" t="s">
        <v>288</v>
      </c>
      <c r="E404" s="252" t="s">
        <v>1</v>
      </c>
      <c r="F404" s="253" t="s">
        <v>302</v>
      </c>
      <c r="G404" s="251"/>
      <c r="H404" s="254">
        <v>168.06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0" t="s">
        <v>288</v>
      </c>
      <c r="AU404" s="260" t="s">
        <v>85</v>
      </c>
      <c r="AV404" s="14" t="s">
        <v>284</v>
      </c>
      <c r="AW404" s="14" t="s">
        <v>33</v>
      </c>
      <c r="AX404" s="14" t="s">
        <v>21</v>
      </c>
      <c r="AY404" s="260" t="s">
        <v>277</v>
      </c>
    </row>
    <row r="405" s="2" customFormat="1" ht="22.9" customHeight="1">
      <c r="A405" s="39"/>
      <c r="B405" s="40"/>
      <c r="C405" s="261" t="s">
        <v>731</v>
      </c>
      <c r="D405" s="261" t="s">
        <v>400</v>
      </c>
      <c r="E405" s="262" t="s">
        <v>732</v>
      </c>
      <c r="F405" s="263" t="s">
        <v>733</v>
      </c>
      <c r="G405" s="264" t="s">
        <v>607</v>
      </c>
      <c r="H405" s="265">
        <v>88.620000000000005</v>
      </c>
      <c r="I405" s="266"/>
      <c r="J405" s="267">
        <f>ROUND(I405*H405,2)</f>
        <v>0</v>
      </c>
      <c r="K405" s="263" t="s">
        <v>283</v>
      </c>
      <c r="L405" s="268"/>
      <c r="M405" s="269" t="s">
        <v>1</v>
      </c>
      <c r="N405" s="270" t="s">
        <v>41</v>
      </c>
      <c r="O405" s="92"/>
      <c r="P405" s="230">
        <f>O405*H405</f>
        <v>0</v>
      </c>
      <c r="Q405" s="230">
        <v>3.0000000000000001E-05</v>
      </c>
      <c r="R405" s="230">
        <f>Q405*H405</f>
        <v>0.0026586000000000001</v>
      </c>
      <c r="S405" s="230">
        <v>0</v>
      </c>
      <c r="T405" s="231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2" t="s">
        <v>326</v>
      </c>
      <c r="AT405" s="232" t="s">
        <v>400</v>
      </c>
      <c r="AU405" s="232" t="s">
        <v>85</v>
      </c>
      <c r="AY405" s="18" t="s">
        <v>277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18" t="s">
        <v>21</v>
      </c>
      <c r="BK405" s="233">
        <f>ROUND(I405*H405,2)</f>
        <v>0</v>
      </c>
      <c r="BL405" s="18" t="s">
        <v>284</v>
      </c>
      <c r="BM405" s="232" t="s">
        <v>734</v>
      </c>
    </row>
    <row r="406" s="2" customFormat="1">
      <c r="A406" s="39"/>
      <c r="B406" s="40"/>
      <c r="C406" s="41"/>
      <c r="D406" s="234" t="s">
        <v>286</v>
      </c>
      <c r="E406" s="41"/>
      <c r="F406" s="235" t="s">
        <v>733</v>
      </c>
      <c r="G406" s="41"/>
      <c r="H406" s="41"/>
      <c r="I406" s="236"/>
      <c r="J406" s="41"/>
      <c r="K406" s="41"/>
      <c r="L406" s="45"/>
      <c r="M406" s="237"/>
      <c r="N406" s="238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286</v>
      </c>
      <c r="AU406" s="18" t="s">
        <v>85</v>
      </c>
    </row>
    <row r="407" s="13" customFormat="1">
      <c r="A407" s="13"/>
      <c r="B407" s="239"/>
      <c r="C407" s="240"/>
      <c r="D407" s="234" t="s">
        <v>288</v>
      </c>
      <c r="E407" s="241" t="s">
        <v>1</v>
      </c>
      <c r="F407" s="242" t="s">
        <v>735</v>
      </c>
      <c r="G407" s="240"/>
      <c r="H407" s="243">
        <v>88.620000000000005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288</v>
      </c>
      <c r="AU407" s="249" t="s">
        <v>85</v>
      </c>
      <c r="AV407" s="13" t="s">
        <v>85</v>
      </c>
      <c r="AW407" s="13" t="s">
        <v>33</v>
      </c>
      <c r="AX407" s="13" t="s">
        <v>21</v>
      </c>
      <c r="AY407" s="249" t="s">
        <v>277</v>
      </c>
    </row>
    <row r="408" s="2" customFormat="1" ht="22.9" customHeight="1">
      <c r="A408" s="39"/>
      <c r="B408" s="40"/>
      <c r="C408" s="261" t="s">
        <v>736</v>
      </c>
      <c r="D408" s="261" t="s">
        <v>400</v>
      </c>
      <c r="E408" s="262" t="s">
        <v>737</v>
      </c>
      <c r="F408" s="263" t="s">
        <v>738</v>
      </c>
      <c r="G408" s="264" t="s">
        <v>607</v>
      </c>
      <c r="H408" s="265">
        <v>39.353999999999999</v>
      </c>
      <c r="I408" s="266"/>
      <c r="J408" s="267">
        <f>ROUND(I408*H408,2)</f>
        <v>0</v>
      </c>
      <c r="K408" s="263" t="s">
        <v>283</v>
      </c>
      <c r="L408" s="268"/>
      <c r="M408" s="269" t="s">
        <v>1</v>
      </c>
      <c r="N408" s="270" t="s">
        <v>41</v>
      </c>
      <c r="O408" s="92"/>
      <c r="P408" s="230">
        <f>O408*H408</f>
        <v>0</v>
      </c>
      <c r="Q408" s="230">
        <v>4.0000000000000003E-05</v>
      </c>
      <c r="R408" s="230">
        <f>Q408*H408</f>
        <v>0.00157416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326</v>
      </c>
      <c r="AT408" s="232" t="s">
        <v>400</v>
      </c>
      <c r="AU408" s="232" t="s">
        <v>85</v>
      </c>
      <c r="AY408" s="18" t="s">
        <v>277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21</v>
      </c>
      <c r="BK408" s="233">
        <f>ROUND(I408*H408,2)</f>
        <v>0</v>
      </c>
      <c r="BL408" s="18" t="s">
        <v>284</v>
      </c>
      <c r="BM408" s="232" t="s">
        <v>739</v>
      </c>
    </row>
    <row r="409" s="2" customFormat="1">
      <c r="A409" s="39"/>
      <c r="B409" s="40"/>
      <c r="C409" s="41"/>
      <c r="D409" s="234" t="s">
        <v>286</v>
      </c>
      <c r="E409" s="41"/>
      <c r="F409" s="235" t="s">
        <v>738</v>
      </c>
      <c r="G409" s="41"/>
      <c r="H409" s="41"/>
      <c r="I409" s="236"/>
      <c r="J409" s="41"/>
      <c r="K409" s="41"/>
      <c r="L409" s="45"/>
      <c r="M409" s="237"/>
      <c r="N409" s="238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286</v>
      </c>
      <c r="AU409" s="18" t="s">
        <v>85</v>
      </c>
    </row>
    <row r="410" s="13" customFormat="1">
      <c r="A410" s="13"/>
      <c r="B410" s="239"/>
      <c r="C410" s="240"/>
      <c r="D410" s="234" t="s">
        <v>288</v>
      </c>
      <c r="E410" s="241" t="s">
        <v>1</v>
      </c>
      <c r="F410" s="242" t="s">
        <v>740</v>
      </c>
      <c r="G410" s="240"/>
      <c r="H410" s="243">
        <v>39.353999999999999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288</v>
      </c>
      <c r="AU410" s="249" t="s">
        <v>85</v>
      </c>
      <c r="AV410" s="13" t="s">
        <v>85</v>
      </c>
      <c r="AW410" s="13" t="s">
        <v>33</v>
      </c>
      <c r="AX410" s="13" t="s">
        <v>21</v>
      </c>
      <c r="AY410" s="249" t="s">
        <v>277</v>
      </c>
    </row>
    <row r="411" s="2" customFormat="1" ht="22.9" customHeight="1">
      <c r="A411" s="39"/>
      <c r="B411" s="40"/>
      <c r="C411" s="261" t="s">
        <v>741</v>
      </c>
      <c r="D411" s="261" t="s">
        <v>400</v>
      </c>
      <c r="E411" s="262" t="s">
        <v>742</v>
      </c>
      <c r="F411" s="263" t="s">
        <v>743</v>
      </c>
      <c r="G411" s="264" t="s">
        <v>607</v>
      </c>
      <c r="H411" s="265">
        <v>24.527999999999999</v>
      </c>
      <c r="I411" s="266"/>
      <c r="J411" s="267">
        <f>ROUND(I411*H411,2)</f>
        <v>0</v>
      </c>
      <c r="K411" s="263" t="s">
        <v>283</v>
      </c>
      <c r="L411" s="268"/>
      <c r="M411" s="269" t="s">
        <v>1</v>
      </c>
      <c r="N411" s="270" t="s">
        <v>41</v>
      </c>
      <c r="O411" s="92"/>
      <c r="P411" s="230">
        <f>O411*H411</f>
        <v>0</v>
      </c>
      <c r="Q411" s="230">
        <v>0.00029999999999999997</v>
      </c>
      <c r="R411" s="230">
        <f>Q411*H411</f>
        <v>0.0073583999999999993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326</v>
      </c>
      <c r="AT411" s="232" t="s">
        <v>400</v>
      </c>
      <c r="AU411" s="232" t="s">
        <v>85</v>
      </c>
      <c r="AY411" s="18" t="s">
        <v>277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21</v>
      </c>
      <c r="BK411" s="233">
        <f>ROUND(I411*H411,2)</f>
        <v>0</v>
      </c>
      <c r="BL411" s="18" t="s">
        <v>284</v>
      </c>
      <c r="BM411" s="232" t="s">
        <v>744</v>
      </c>
    </row>
    <row r="412" s="2" customFormat="1">
      <c r="A412" s="39"/>
      <c r="B412" s="40"/>
      <c r="C412" s="41"/>
      <c r="D412" s="234" t="s">
        <v>286</v>
      </c>
      <c r="E412" s="41"/>
      <c r="F412" s="235" t="s">
        <v>743</v>
      </c>
      <c r="G412" s="41"/>
      <c r="H412" s="41"/>
      <c r="I412" s="236"/>
      <c r="J412" s="41"/>
      <c r="K412" s="41"/>
      <c r="L412" s="45"/>
      <c r="M412" s="237"/>
      <c r="N412" s="238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286</v>
      </c>
      <c r="AU412" s="18" t="s">
        <v>85</v>
      </c>
    </row>
    <row r="413" s="13" customFormat="1">
      <c r="A413" s="13"/>
      <c r="B413" s="239"/>
      <c r="C413" s="240"/>
      <c r="D413" s="234" t="s">
        <v>288</v>
      </c>
      <c r="E413" s="241" t="s">
        <v>1</v>
      </c>
      <c r="F413" s="242" t="s">
        <v>745</v>
      </c>
      <c r="G413" s="240"/>
      <c r="H413" s="243">
        <v>24.527999999999999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288</v>
      </c>
      <c r="AU413" s="249" t="s">
        <v>85</v>
      </c>
      <c r="AV413" s="13" t="s">
        <v>85</v>
      </c>
      <c r="AW413" s="13" t="s">
        <v>33</v>
      </c>
      <c r="AX413" s="13" t="s">
        <v>21</v>
      </c>
      <c r="AY413" s="249" t="s">
        <v>277</v>
      </c>
    </row>
    <row r="414" s="2" customFormat="1" ht="22.9" customHeight="1">
      <c r="A414" s="39"/>
      <c r="B414" s="40"/>
      <c r="C414" s="261" t="s">
        <v>746</v>
      </c>
      <c r="D414" s="261" t="s">
        <v>400</v>
      </c>
      <c r="E414" s="262" t="s">
        <v>747</v>
      </c>
      <c r="F414" s="263" t="s">
        <v>748</v>
      </c>
      <c r="G414" s="264" t="s">
        <v>607</v>
      </c>
      <c r="H414" s="265">
        <v>17.030999999999999</v>
      </c>
      <c r="I414" s="266"/>
      <c r="J414" s="267">
        <f>ROUND(I414*H414,2)</f>
        <v>0</v>
      </c>
      <c r="K414" s="263" t="s">
        <v>283</v>
      </c>
      <c r="L414" s="268"/>
      <c r="M414" s="269" t="s">
        <v>1</v>
      </c>
      <c r="N414" s="270" t="s">
        <v>41</v>
      </c>
      <c r="O414" s="92"/>
      <c r="P414" s="230">
        <f>O414*H414</f>
        <v>0</v>
      </c>
      <c r="Q414" s="230">
        <v>0.00020000000000000001</v>
      </c>
      <c r="R414" s="230">
        <f>Q414*H414</f>
        <v>0.0034061999999999999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326</v>
      </c>
      <c r="AT414" s="232" t="s">
        <v>400</v>
      </c>
      <c r="AU414" s="232" t="s">
        <v>85</v>
      </c>
      <c r="AY414" s="18" t="s">
        <v>277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21</v>
      </c>
      <c r="BK414" s="233">
        <f>ROUND(I414*H414,2)</f>
        <v>0</v>
      </c>
      <c r="BL414" s="18" t="s">
        <v>284</v>
      </c>
      <c r="BM414" s="232" t="s">
        <v>749</v>
      </c>
    </row>
    <row r="415" s="2" customFormat="1">
      <c r="A415" s="39"/>
      <c r="B415" s="40"/>
      <c r="C415" s="41"/>
      <c r="D415" s="234" t="s">
        <v>286</v>
      </c>
      <c r="E415" s="41"/>
      <c r="F415" s="235" t="s">
        <v>748</v>
      </c>
      <c r="G415" s="41"/>
      <c r="H415" s="41"/>
      <c r="I415" s="236"/>
      <c r="J415" s="41"/>
      <c r="K415" s="41"/>
      <c r="L415" s="45"/>
      <c r="M415" s="237"/>
      <c r="N415" s="238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286</v>
      </c>
      <c r="AU415" s="18" t="s">
        <v>85</v>
      </c>
    </row>
    <row r="416" s="13" customFormat="1">
      <c r="A416" s="13"/>
      <c r="B416" s="239"/>
      <c r="C416" s="240"/>
      <c r="D416" s="234" t="s">
        <v>288</v>
      </c>
      <c r="E416" s="241" t="s">
        <v>1</v>
      </c>
      <c r="F416" s="242" t="s">
        <v>750</v>
      </c>
      <c r="G416" s="240"/>
      <c r="H416" s="243">
        <v>17.030999999999999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288</v>
      </c>
      <c r="AU416" s="249" t="s">
        <v>85</v>
      </c>
      <c r="AV416" s="13" t="s">
        <v>85</v>
      </c>
      <c r="AW416" s="13" t="s">
        <v>33</v>
      </c>
      <c r="AX416" s="13" t="s">
        <v>21</v>
      </c>
      <c r="AY416" s="249" t="s">
        <v>277</v>
      </c>
    </row>
    <row r="417" s="2" customFormat="1" ht="22.9" customHeight="1">
      <c r="A417" s="39"/>
      <c r="B417" s="40"/>
      <c r="C417" s="261" t="s">
        <v>751</v>
      </c>
      <c r="D417" s="261" t="s">
        <v>400</v>
      </c>
      <c r="E417" s="262" t="s">
        <v>752</v>
      </c>
      <c r="F417" s="263" t="s">
        <v>753</v>
      </c>
      <c r="G417" s="264" t="s">
        <v>607</v>
      </c>
      <c r="H417" s="265">
        <v>6.9299999999999997</v>
      </c>
      <c r="I417" s="266"/>
      <c r="J417" s="267">
        <f>ROUND(I417*H417,2)</f>
        <v>0</v>
      </c>
      <c r="K417" s="263" t="s">
        <v>283</v>
      </c>
      <c r="L417" s="268"/>
      <c r="M417" s="269" t="s">
        <v>1</v>
      </c>
      <c r="N417" s="270" t="s">
        <v>41</v>
      </c>
      <c r="O417" s="92"/>
      <c r="P417" s="230">
        <f>O417*H417</f>
        <v>0</v>
      </c>
      <c r="Q417" s="230">
        <v>0.00050000000000000001</v>
      </c>
      <c r="R417" s="230">
        <f>Q417*H417</f>
        <v>0.0034649999999999998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326</v>
      </c>
      <c r="AT417" s="232" t="s">
        <v>400</v>
      </c>
      <c r="AU417" s="232" t="s">
        <v>85</v>
      </c>
      <c r="AY417" s="18" t="s">
        <v>277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21</v>
      </c>
      <c r="BK417" s="233">
        <f>ROUND(I417*H417,2)</f>
        <v>0</v>
      </c>
      <c r="BL417" s="18" t="s">
        <v>284</v>
      </c>
      <c r="BM417" s="232" t="s">
        <v>754</v>
      </c>
    </row>
    <row r="418" s="2" customFormat="1">
      <c r="A418" s="39"/>
      <c r="B418" s="40"/>
      <c r="C418" s="41"/>
      <c r="D418" s="234" t="s">
        <v>286</v>
      </c>
      <c r="E418" s="41"/>
      <c r="F418" s="235" t="s">
        <v>753</v>
      </c>
      <c r="G418" s="41"/>
      <c r="H418" s="41"/>
      <c r="I418" s="236"/>
      <c r="J418" s="41"/>
      <c r="K418" s="41"/>
      <c r="L418" s="45"/>
      <c r="M418" s="237"/>
      <c r="N418" s="238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286</v>
      </c>
      <c r="AU418" s="18" t="s">
        <v>85</v>
      </c>
    </row>
    <row r="419" s="13" customFormat="1">
      <c r="A419" s="13"/>
      <c r="B419" s="239"/>
      <c r="C419" s="240"/>
      <c r="D419" s="234" t="s">
        <v>288</v>
      </c>
      <c r="E419" s="241" t="s">
        <v>1</v>
      </c>
      <c r="F419" s="242" t="s">
        <v>755</v>
      </c>
      <c r="G419" s="240"/>
      <c r="H419" s="243">
        <v>6.9299999999999997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288</v>
      </c>
      <c r="AU419" s="249" t="s">
        <v>85</v>
      </c>
      <c r="AV419" s="13" t="s">
        <v>85</v>
      </c>
      <c r="AW419" s="13" t="s">
        <v>33</v>
      </c>
      <c r="AX419" s="13" t="s">
        <v>21</v>
      </c>
      <c r="AY419" s="249" t="s">
        <v>277</v>
      </c>
    </row>
    <row r="420" s="2" customFormat="1" ht="22.9" customHeight="1">
      <c r="A420" s="39"/>
      <c r="B420" s="40"/>
      <c r="C420" s="221" t="s">
        <v>756</v>
      </c>
      <c r="D420" s="221" t="s">
        <v>279</v>
      </c>
      <c r="E420" s="222" t="s">
        <v>757</v>
      </c>
      <c r="F420" s="223" t="s">
        <v>758</v>
      </c>
      <c r="G420" s="224" t="s">
        <v>282</v>
      </c>
      <c r="H420" s="225">
        <v>6.8499999999999996</v>
      </c>
      <c r="I420" s="226"/>
      <c r="J420" s="227">
        <f>ROUND(I420*H420,2)</f>
        <v>0</v>
      </c>
      <c r="K420" s="223" t="s">
        <v>283</v>
      </c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0.0057000000000000002</v>
      </c>
      <c r="R420" s="230">
        <f>Q420*H420</f>
        <v>0.039044999999999996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284</v>
      </c>
      <c r="AT420" s="232" t="s">
        <v>279</v>
      </c>
      <c r="AU420" s="232" t="s">
        <v>85</v>
      </c>
      <c r="AY420" s="18" t="s">
        <v>277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21</v>
      </c>
      <c r="BK420" s="233">
        <f>ROUND(I420*H420,2)</f>
        <v>0</v>
      </c>
      <c r="BL420" s="18" t="s">
        <v>284</v>
      </c>
      <c r="BM420" s="232" t="s">
        <v>759</v>
      </c>
    </row>
    <row r="421" s="2" customFormat="1">
      <c r="A421" s="39"/>
      <c r="B421" s="40"/>
      <c r="C421" s="41"/>
      <c r="D421" s="234" t="s">
        <v>286</v>
      </c>
      <c r="E421" s="41"/>
      <c r="F421" s="235" t="s">
        <v>760</v>
      </c>
      <c r="G421" s="41"/>
      <c r="H421" s="41"/>
      <c r="I421" s="236"/>
      <c r="J421" s="41"/>
      <c r="K421" s="41"/>
      <c r="L421" s="45"/>
      <c r="M421" s="237"/>
      <c r="N421" s="238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286</v>
      </c>
      <c r="AU421" s="18" t="s">
        <v>85</v>
      </c>
    </row>
    <row r="422" s="13" customFormat="1">
      <c r="A422" s="13"/>
      <c r="B422" s="239"/>
      <c r="C422" s="240"/>
      <c r="D422" s="234" t="s">
        <v>288</v>
      </c>
      <c r="E422" s="241" t="s">
        <v>1</v>
      </c>
      <c r="F422" s="242" t="s">
        <v>143</v>
      </c>
      <c r="G422" s="240"/>
      <c r="H422" s="243">
        <v>6.8499999999999996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288</v>
      </c>
      <c r="AU422" s="249" t="s">
        <v>85</v>
      </c>
      <c r="AV422" s="13" t="s">
        <v>85</v>
      </c>
      <c r="AW422" s="13" t="s">
        <v>33</v>
      </c>
      <c r="AX422" s="13" t="s">
        <v>21</v>
      </c>
      <c r="AY422" s="249" t="s">
        <v>277</v>
      </c>
    </row>
    <row r="423" s="2" customFormat="1" ht="22.9" customHeight="1">
      <c r="A423" s="39"/>
      <c r="B423" s="40"/>
      <c r="C423" s="221" t="s">
        <v>761</v>
      </c>
      <c r="D423" s="221" t="s">
        <v>279</v>
      </c>
      <c r="E423" s="222" t="s">
        <v>762</v>
      </c>
      <c r="F423" s="223" t="s">
        <v>763</v>
      </c>
      <c r="G423" s="224" t="s">
        <v>282</v>
      </c>
      <c r="H423" s="225">
        <v>135.37000000000001</v>
      </c>
      <c r="I423" s="226"/>
      <c r="J423" s="227">
        <f>ROUND(I423*H423,2)</f>
        <v>0</v>
      </c>
      <c r="K423" s="223" t="s">
        <v>283</v>
      </c>
      <c r="L423" s="45"/>
      <c r="M423" s="228" t="s">
        <v>1</v>
      </c>
      <c r="N423" s="229" t="s">
        <v>41</v>
      </c>
      <c r="O423" s="92"/>
      <c r="P423" s="230">
        <f>O423*H423</f>
        <v>0</v>
      </c>
      <c r="Q423" s="230">
        <v>0.0033</v>
      </c>
      <c r="R423" s="230">
        <f>Q423*H423</f>
        <v>0.44672100000000003</v>
      </c>
      <c r="S423" s="230">
        <v>0</v>
      </c>
      <c r="T423" s="231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2" t="s">
        <v>284</v>
      </c>
      <c r="AT423" s="232" t="s">
        <v>279</v>
      </c>
      <c r="AU423" s="232" t="s">
        <v>85</v>
      </c>
      <c r="AY423" s="18" t="s">
        <v>277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18" t="s">
        <v>21</v>
      </c>
      <c r="BK423" s="233">
        <f>ROUND(I423*H423,2)</f>
        <v>0</v>
      </c>
      <c r="BL423" s="18" t="s">
        <v>284</v>
      </c>
      <c r="BM423" s="232" t="s">
        <v>764</v>
      </c>
    </row>
    <row r="424" s="2" customFormat="1">
      <c r="A424" s="39"/>
      <c r="B424" s="40"/>
      <c r="C424" s="41"/>
      <c r="D424" s="234" t="s">
        <v>286</v>
      </c>
      <c r="E424" s="41"/>
      <c r="F424" s="235" t="s">
        <v>765</v>
      </c>
      <c r="G424" s="41"/>
      <c r="H424" s="41"/>
      <c r="I424" s="236"/>
      <c r="J424" s="41"/>
      <c r="K424" s="41"/>
      <c r="L424" s="45"/>
      <c r="M424" s="237"/>
      <c r="N424" s="238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286</v>
      </c>
      <c r="AU424" s="18" t="s">
        <v>85</v>
      </c>
    </row>
    <row r="425" s="13" customFormat="1">
      <c r="A425" s="13"/>
      <c r="B425" s="239"/>
      <c r="C425" s="240"/>
      <c r="D425" s="234" t="s">
        <v>288</v>
      </c>
      <c r="E425" s="241" t="s">
        <v>165</v>
      </c>
      <c r="F425" s="242" t="s">
        <v>766</v>
      </c>
      <c r="G425" s="240"/>
      <c r="H425" s="243">
        <v>135.37000000000001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288</v>
      </c>
      <c r="AU425" s="249" t="s">
        <v>85</v>
      </c>
      <c r="AV425" s="13" t="s">
        <v>85</v>
      </c>
      <c r="AW425" s="13" t="s">
        <v>33</v>
      </c>
      <c r="AX425" s="13" t="s">
        <v>21</v>
      </c>
      <c r="AY425" s="249" t="s">
        <v>277</v>
      </c>
    </row>
    <row r="426" s="2" customFormat="1" ht="22.9" customHeight="1">
      <c r="A426" s="39"/>
      <c r="B426" s="40"/>
      <c r="C426" s="221" t="s">
        <v>767</v>
      </c>
      <c r="D426" s="221" t="s">
        <v>279</v>
      </c>
      <c r="E426" s="222" t="s">
        <v>768</v>
      </c>
      <c r="F426" s="223" t="s">
        <v>769</v>
      </c>
      <c r="G426" s="224" t="s">
        <v>282</v>
      </c>
      <c r="H426" s="225">
        <v>27.527999999999999</v>
      </c>
      <c r="I426" s="226"/>
      <c r="J426" s="227">
        <f>ROUND(I426*H426,2)</f>
        <v>0</v>
      </c>
      <c r="K426" s="223" t="s">
        <v>283</v>
      </c>
      <c r="L426" s="45"/>
      <c r="M426" s="228" t="s">
        <v>1</v>
      </c>
      <c r="N426" s="229" t="s">
        <v>41</v>
      </c>
      <c r="O426" s="92"/>
      <c r="P426" s="230">
        <f>O426*H426</f>
        <v>0</v>
      </c>
      <c r="Q426" s="230">
        <v>0</v>
      </c>
      <c r="R426" s="230">
        <f>Q426*H426</f>
        <v>0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284</v>
      </c>
      <c r="AT426" s="232" t="s">
        <v>279</v>
      </c>
      <c r="AU426" s="232" t="s">
        <v>85</v>
      </c>
      <c r="AY426" s="18" t="s">
        <v>277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21</v>
      </c>
      <c r="BK426" s="233">
        <f>ROUND(I426*H426,2)</f>
        <v>0</v>
      </c>
      <c r="BL426" s="18" t="s">
        <v>284</v>
      </c>
      <c r="BM426" s="232" t="s">
        <v>770</v>
      </c>
    </row>
    <row r="427" s="2" customFormat="1">
      <c r="A427" s="39"/>
      <c r="B427" s="40"/>
      <c r="C427" s="41"/>
      <c r="D427" s="234" t="s">
        <v>286</v>
      </c>
      <c r="E427" s="41"/>
      <c r="F427" s="235" t="s">
        <v>771</v>
      </c>
      <c r="G427" s="41"/>
      <c r="H427" s="41"/>
      <c r="I427" s="236"/>
      <c r="J427" s="41"/>
      <c r="K427" s="41"/>
      <c r="L427" s="45"/>
      <c r="M427" s="237"/>
      <c r="N427" s="238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286</v>
      </c>
      <c r="AU427" s="18" t="s">
        <v>85</v>
      </c>
    </row>
    <row r="428" s="13" customFormat="1">
      <c r="A428" s="13"/>
      <c r="B428" s="239"/>
      <c r="C428" s="240"/>
      <c r="D428" s="234" t="s">
        <v>288</v>
      </c>
      <c r="E428" s="241" t="s">
        <v>1</v>
      </c>
      <c r="F428" s="242" t="s">
        <v>772</v>
      </c>
      <c r="G428" s="240"/>
      <c r="H428" s="243">
        <v>27.527999999999999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288</v>
      </c>
      <c r="AU428" s="249" t="s">
        <v>85</v>
      </c>
      <c r="AV428" s="13" t="s">
        <v>85</v>
      </c>
      <c r="AW428" s="13" t="s">
        <v>33</v>
      </c>
      <c r="AX428" s="13" t="s">
        <v>21</v>
      </c>
      <c r="AY428" s="249" t="s">
        <v>277</v>
      </c>
    </row>
    <row r="429" s="2" customFormat="1" ht="14.5" customHeight="1">
      <c r="A429" s="39"/>
      <c r="B429" s="40"/>
      <c r="C429" s="221" t="s">
        <v>773</v>
      </c>
      <c r="D429" s="221" t="s">
        <v>279</v>
      </c>
      <c r="E429" s="222" t="s">
        <v>774</v>
      </c>
      <c r="F429" s="223" t="s">
        <v>775</v>
      </c>
      <c r="G429" s="224" t="s">
        <v>282</v>
      </c>
      <c r="H429" s="225">
        <v>157.44</v>
      </c>
      <c r="I429" s="226"/>
      <c r="J429" s="227">
        <f>ROUND(I429*H429,2)</f>
        <v>0</v>
      </c>
      <c r="K429" s="223" t="s">
        <v>283</v>
      </c>
      <c r="L429" s="45"/>
      <c r="M429" s="228" t="s">
        <v>1</v>
      </c>
      <c r="N429" s="229" t="s">
        <v>41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284</v>
      </c>
      <c r="AT429" s="232" t="s">
        <v>279</v>
      </c>
      <c r="AU429" s="232" t="s">
        <v>85</v>
      </c>
      <c r="AY429" s="18" t="s">
        <v>277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21</v>
      </c>
      <c r="BK429" s="233">
        <f>ROUND(I429*H429,2)</f>
        <v>0</v>
      </c>
      <c r="BL429" s="18" t="s">
        <v>284</v>
      </c>
      <c r="BM429" s="232" t="s">
        <v>776</v>
      </c>
    </row>
    <row r="430" s="2" customFormat="1">
      <c r="A430" s="39"/>
      <c r="B430" s="40"/>
      <c r="C430" s="41"/>
      <c r="D430" s="234" t="s">
        <v>286</v>
      </c>
      <c r="E430" s="41"/>
      <c r="F430" s="235" t="s">
        <v>777</v>
      </c>
      <c r="G430" s="41"/>
      <c r="H430" s="41"/>
      <c r="I430" s="236"/>
      <c r="J430" s="41"/>
      <c r="K430" s="41"/>
      <c r="L430" s="45"/>
      <c r="M430" s="237"/>
      <c r="N430" s="238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286</v>
      </c>
      <c r="AU430" s="18" t="s">
        <v>85</v>
      </c>
    </row>
    <row r="431" s="13" customFormat="1">
      <c r="A431" s="13"/>
      <c r="B431" s="239"/>
      <c r="C431" s="240"/>
      <c r="D431" s="234" t="s">
        <v>288</v>
      </c>
      <c r="E431" s="241" t="s">
        <v>143</v>
      </c>
      <c r="F431" s="242" t="s">
        <v>778</v>
      </c>
      <c r="G431" s="240"/>
      <c r="H431" s="243">
        <v>6.8499999999999996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288</v>
      </c>
      <c r="AU431" s="249" t="s">
        <v>85</v>
      </c>
      <c r="AV431" s="13" t="s">
        <v>85</v>
      </c>
      <c r="AW431" s="13" t="s">
        <v>33</v>
      </c>
      <c r="AX431" s="13" t="s">
        <v>76</v>
      </c>
      <c r="AY431" s="249" t="s">
        <v>277</v>
      </c>
    </row>
    <row r="432" s="13" customFormat="1">
      <c r="A432" s="13"/>
      <c r="B432" s="239"/>
      <c r="C432" s="240"/>
      <c r="D432" s="234" t="s">
        <v>288</v>
      </c>
      <c r="E432" s="241" t="s">
        <v>1</v>
      </c>
      <c r="F432" s="242" t="s">
        <v>779</v>
      </c>
      <c r="G432" s="240"/>
      <c r="H432" s="243">
        <v>6.8499999999999996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288</v>
      </c>
      <c r="AU432" s="249" t="s">
        <v>85</v>
      </c>
      <c r="AV432" s="13" t="s">
        <v>85</v>
      </c>
      <c r="AW432" s="13" t="s">
        <v>33</v>
      </c>
      <c r="AX432" s="13" t="s">
        <v>76</v>
      </c>
      <c r="AY432" s="249" t="s">
        <v>277</v>
      </c>
    </row>
    <row r="433" s="13" customFormat="1">
      <c r="A433" s="13"/>
      <c r="B433" s="239"/>
      <c r="C433" s="240"/>
      <c r="D433" s="234" t="s">
        <v>288</v>
      </c>
      <c r="E433" s="241" t="s">
        <v>145</v>
      </c>
      <c r="F433" s="242" t="s">
        <v>780</v>
      </c>
      <c r="G433" s="240"/>
      <c r="H433" s="243">
        <v>70.988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288</v>
      </c>
      <c r="AU433" s="249" t="s">
        <v>85</v>
      </c>
      <c r="AV433" s="13" t="s">
        <v>85</v>
      </c>
      <c r="AW433" s="13" t="s">
        <v>33</v>
      </c>
      <c r="AX433" s="13" t="s">
        <v>76</v>
      </c>
      <c r="AY433" s="249" t="s">
        <v>277</v>
      </c>
    </row>
    <row r="434" s="13" customFormat="1">
      <c r="A434" s="13"/>
      <c r="B434" s="239"/>
      <c r="C434" s="240"/>
      <c r="D434" s="234" t="s">
        <v>288</v>
      </c>
      <c r="E434" s="241" t="s">
        <v>147</v>
      </c>
      <c r="F434" s="242" t="s">
        <v>781</v>
      </c>
      <c r="G434" s="240"/>
      <c r="H434" s="243">
        <v>2.6800000000000002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288</v>
      </c>
      <c r="AU434" s="249" t="s">
        <v>85</v>
      </c>
      <c r="AV434" s="13" t="s">
        <v>85</v>
      </c>
      <c r="AW434" s="13" t="s">
        <v>33</v>
      </c>
      <c r="AX434" s="13" t="s">
        <v>76</v>
      </c>
      <c r="AY434" s="249" t="s">
        <v>277</v>
      </c>
    </row>
    <row r="435" s="13" customFormat="1">
      <c r="A435" s="13"/>
      <c r="B435" s="239"/>
      <c r="C435" s="240"/>
      <c r="D435" s="234" t="s">
        <v>288</v>
      </c>
      <c r="E435" s="241" t="s">
        <v>149</v>
      </c>
      <c r="F435" s="242" t="s">
        <v>782</v>
      </c>
      <c r="G435" s="240"/>
      <c r="H435" s="243">
        <v>0.41699999999999998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288</v>
      </c>
      <c r="AU435" s="249" t="s">
        <v>85</v>
      </c>
      <c r="AV435" s="13" t="s">
        <v>85</v>
      </c>
      <c r="AW435" s="13" t="s">
        <v>33</v>
      </c>
      <c r="AX435" s="13" t="s">
        <v>76</v>
      </c>
      <c r="AY435" s="249" t="s">
        <v>277</v>
      </c>
    </row>
    <row r="436" s="13" customFormat="1">
      <c r="A436" s="13"/>
      <c r="B436" s="239"/>
      <c r="C436" s="240"/>
      <c r="D436" s="234" t="s">
        <v>288</v>
      </c>
      <c r="E436" s="241" t="s">
        <v>151</v>
      </c>
      <c r="F436" s="242" t="s">
        <v>783</v>
      </c>
      <c r="G436" s="240"/>
      <c r="H436" s="243">
        <v>2.4260000000000002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288</v>
      </c>
      <c r="AU436" s="249" t="s">
        <v>85</v>
      </c>
      <c r="AV436" s="13" t="s">
        <v>85</v>
      </c>
      <c r="AW436" s="13" t="s">
        <v>33</v>
      </c>
      <c r="AX436" s="13" t="s">
        <v>76</v>
      </c>
      <c r="AY436" s="249" t="s">
        <v>277</v>
      </c>
    </row>
    <row r="437" s="13" customFormat="1">
      <c r="A437" s="13"/>
      <c r="B437" s="239"/>
      <c r="C437" s="240"/>
      <c r="D437" s="234" t="s">
        <v>288</v>
      </c>
      <c r="E437" s="241" t="s">
        <v>153</v>
      </c>
      <c r="F437" s="242" t="s">
        <v>784</v>
      </c>
      <c r="G437" s="240"/>
      <c r="H437" s="243">
        <v>7.3540000000000001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288</v>
      </c>
      <c r="AU437" s="249" t="s">
        <v>85</v>
      </c>
      <c r="AV437" s="13" t="s">
        <v>85</v>
      </c>
      <c r="AW437" s="13" t="s">
        <v>33</v>
      </c>
      <c r="AX437" s="13" t="s">
        <v>76</v>
      </c>
      <c r="AY437" s="249" t="s">
        <v>277</v>
      </c>
    </row>
    <row r="438" s="13" customFormat="1">
      <c r="A438" s="13"/>
      <c r="B438" s="239"/>
      <c r="C438" s="240"/>
      <c r="D438" s="234" t="s">
        <v>288</v>
      </c>
      <c r="E438" s="241" t="s">
        <v>155</v>
      </c>
      <c r="F438" s="242" t="s">
        <v>785</v>
      </c>
      <c r="G438" s="240"/>
      <c r="H438" s="243">
        <v>17.986000000000001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288</v>
      </c>
      <c r="AU438" s="249" t="s">
        <v>85</v>
      </c>
      <c r="AV438" s="13" t="s">
        <v>85</v>
      </c>
      <c r="AW438" s="13" t="s">
        <v>33</v>
      </c>
      <c r="AX438" s="13" t="s">
        <v>76</v>
      </c>
      <c r="AY438" s="249" t="s">
        <v>277</v>
      </c>
    </row>
    <row r="439" s="16" customFormat="1">
      <c r="A439" s="16"/>
      <c r="B439" s="282"/>
      <c r="C439" s="283"/>
      <c r="D439" s="234" t="s">
        <v>288</v>
      </c>
      <c r="E439" s="284" t="s">
        <v>1</v>
      </c>
      <c r="F439" s="285" t="s">
        <v>724</v>
      </c>
      <c r="G439" s="283"/>
      <c r="H439" s="286">
        <v>115.551</v>
      </c>
      <c r="I439" s="287"/>
      <c r="J439" s="283"/>
      <c r="K439" s="283"/>
      <c r="L439" s="288"/>
      <c r="M439" s="289"/>
      <c r="N439" s="290"/>
      <c r="O439" s="290"/>
      <c r="P439" s="290"/>
      <c r="Q439" s="290"/>
      <c r="R439" s="290"/>
      <c r="S439" s="290"/>
      <c r="T439" s="291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92" t="s">
        <v>288</v>
      </c>
      <c r="AU439" s="292" t="s">
        <v>85</v>
      </c>
      <c r="AV439" s="16" t="s">
        <v>294</v>
      </c>
      <c r="AW439" s="16" t="s">
        <v>33</v>
      </c>
      <c r="AX439" s="16" t="s">
        <v>76</v>
      </c>
      <c r="AY439" s="292" t="s">
        <v>277</v>
      </c>
    </row>
    <row r="440" s="13" customFormat="1">
      <c r="A440" s="13"/>
      <c r="B440" s="239"/>
      <c r="C440" s="240"/>
      <c r="D440" s="234" t="s">
        <v>288</v>
      </c>
      <c r="E440" s="241" t="s">
        <v>1</v>
      </c>
      <c r="F440" s="242" t="s">
        <v>786</v>
      </c>
      <c r="G440" s="240"/>
      <c r="H440" s="243">
        <v>16.875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288</v>
      </c>
      <c r="AU440" s="249" t="s">
        <v>85</v>
      </c>
      <c r="AV440" s="13" t="s">
        <v>85</v>
      </c>
      <c r="AW440" s="13" t="s">
        <v>33</v>
      </c>
      <c r="AX440" s="13" t="s">
        <v>76</v>
      </c>
      <c r="AY440" s="249" t="s">
        <v>277</v>
      </c>
    </row>
    <row r="441" s="13" customFormat="1">
      <c r="A441" s="13"/>
      <c r="B441" s="239"/>
      <c r="C441" s="240"/>
      <c r="D441" s="234" t="s">
        <v>288</v>
      </c>
      <c r="E441" s="241" t="s">
        <v>1</v>
      </c>
      <c r="F441" s="242" t="s">
        <v>787</v>
      </c>
      <c r="G441" s="240"/>
      <c r="H441" s="243">
        <v>2.3679999999999999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288</v>
      </c>
      <c r="AU441" s="249" t="s">
        <v>85</v>
      </c>
      <c r="AV441" s="13" t="s">
        <v>85</v>
      </c>
      <c r="AW441" s="13" t="s">
        <v>33</v>
      </c>
      <c r="AX441" s="13" t="s">
        <v>76</v>
      </c>
      <c r="AY441" s="249" t="s">
        <v>277</v>
      </c>
    </row>
    <row r="442" s="16" customFormat="1">
      <c r="A442" s="16"/>
      <c r="B442" s="282"/>
      <c r="C442" s="283"/>
      <c r="D442" s="234" t="s">
        <v>288</v>
      </c>
      <c r="E442" s="284" t="s">
        <v>157</v>
      </c>
      <c r="F442" s="285" t="s">
        <v>724</v>
      </c>
      <c r="G442" s="283"/>
      <c r="H442" s="286">
        <v>19.242999999999999</v>
      </c>
      <c r="I442" s="287"/>
      <c r="J442" s="283"/>
      <c r="K442" s="283"/>
      <c r="L442" s="288"/>
      <c r="M442" s="289"/>
      <c r="N442" s="290"/>
      <c r="O442" s="290"/>
      <c r="P442" s="290"/>
      <c r="Q442" s="290"/>
      <c r="R442" s="290"/>
      <c r="S442" s="290"/>
      <c r="T442" s="291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92" t="s">
        <v>288</v>
      </c>
      <c r="AU442" s="292" t="s">
        <v>85</v>
      </c>
      <c r="AV442" s="16" t="s">
        <v>294</v>
      </c>
      <c r="AW442" s="16" t="s">
        <v>33</v>
      </c>
      <c r="AX442" s="16" t="s">
        <v>76</v>
      </c>
      <c r="AY442" s="292" t="s">
        <v>277</v>
      </c>
    </row>
    <row r="443" s="13" customFormat="1">
      <c r="A443" s="13"/>
      <c r="B443" s="239"/>
      <c r="C443" s="240"/>
      <c r="D443" s="234" t="s">
        <v>288</v>
      </c>
      <c r="E443" s="241" t="s">
        <v>159</v>
      </c>
      <c r="F443" s="242" t="s">
        <v>788</v>
      </c>
      <c r="G443" s="240"/>
      <c r="H443" s="243">
        <v>16.702000000000002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288</v>
      </c>
      <c r="AU443" s="249" t="s">
        <v>85</v>
      </c>
      <c r="AV443" s="13" t="s">
        <v>85</v>
      </c>
      <c r="AW443" s="13" t="s">
        <v>33</v>
      </c>
      <c r="AX443" s="13" t="s">
        <v>76</v>
      </c>
      <c r="AY443" s="249" t="s">
        <v>277</v>
      </c>
    </row>
    <row r="444" s="13" customFormat="1">
      <c r="A444" s="13"/>
      <c r="B444" s="239"/>
      <c r="C444" s="240"/>
      <c r="D444" s="234" t="s">
        <v>288</v>
      </c>
      <c r="E444" s="241" t="s">
        <v>163</v>
      </c>
      <c r="F444" s="242" t="s">
        <v>789</v>
      </c>
      <c r="G444" s="240"/>
      <c r="H444" s="243">
        <v>5.944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288</v>
      </c>
      <c r="AU444" s="249" t="s">
        <v>85</v>
      </c>
      <c r="AV444" s="13" t="s">
        <v>85</v>
      </c>
      <c r="AW444" s="13" t="s">
        <v>33</v>
      </c>
      <c r="AX444" s="13" t="s">
        <v>76</v>
      </c>
      <c r="AY444" s="249" t="s">
        <v>277</v>
      </c>
    </row>
    <row r="445" s="14" customFormat="1">
      <c r="A445" s="14"/>
      <c r="B445" s="250"/>
      <c r="C445" s="251"/>
      <c r="D445" s="234" t="s">
        <v>288</v>
      </c>
      <c r="E445" s="252" t="s">
        <v>1</v>
      </c>
      <c r="F445" s="253" t="s">
        <v>302</v>
      </c>
      <c r="G445" s="251"/>
      <c r="H445" s="254">
        <v>157.44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0" t="s">
        <v>288</v>
      </c>
      <c r="AU445" s="260" t="s">
        <v>85</v>
      </c>
      <c r="AV445" s="14" t="s">
        <v>284</v>
      </c>
      <c r="AW445" s="14" t="s">
        <v>33</v>
      </c>
      <c r="AX445" s="14" t="s">
        <v>21</v>
      </c>
      <c r="AY445" s="260" t="s">
        <v>277</v>
      </c>
    </row>
    <row r="446" s="2" customFormat="1" ht="22.9" customHeight="1">
      <c r="A446" s="39"/>
      <c r="B446" s="40"/>
      <c r="C446" s="221" t="s">
        <v>790</v>
      </c>
      <c r="D446" s="221" t="s">
        <v>279</v>
      </c>
      <c r="E446" s="222" t="s">
        <v>791</v>
      </c>
      <c r="F446" s="223" t="s">
        <v>792</v>
      </c>
      <c r="G446" s="224" t="s">
        <v>297</v>
      </c>
      <c r="H446" s="225">
        <v>4.6689999999999996</v>
      </c>
      <c r="I446" s="226"/>
      <c r="J446" s="227">
        <f>ROUND(I446*H446,2)</f>
        <v>0</v>
      </c>
      <c r="K446" s="223" t="s">
        <v>283</v>
      </c>
      <c r="L446" s="45"/>
      <c r="M446" s="228" t="s">
        <v>1</v>
      </c>
      <c r="N446" s="229" t="s">
        <v>41</v>
      </c>
      <c r="O446" s="92"/>
      <c r="P446" s="230">
        <f>O446*H446</f>
        <v>0</v>
      </c>
      <c r="Q446" s="230">
        <v>2.5018699999999998</v>
      </c>
      <c r="R446" s="230">
        <f>Q446*H446</f>
        <v>11.681231029999998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284</v>
      </c>
      <c r="AT446" s="232" t="s">
        <v>279</v>
      </c>
      <c r="AU446" s="232" t="s">
        <v>85</v>
      </c>
      <c r="AY446" s="18" t="s">
        <v>277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21</v>
      </c>
      <c r="BK446" s="233">
        <f>ROUND(I446*H446,2)</f>
        <v>0</v>
      </c>
      <c r="BL446" s="18" t="s">
        <v>284</v>
      </c>
      <c r="BM446" s="232" t="s">
        <v>793</v>
      </c>
    </row>
    <row r="447" s="2" customFormat="1">
      <c r="A447" s="39"/>
      <c r="B447" s="40"/>
      <c r="C447" s="41"/>
      <c r="D447" s="234" t="s">
        <v>286</v>
      </c>
      <c r="E447" s="41"/>
      <c r="F447" s="235" t="s">
        <v>794</v>
      </c>
      <c r="G447" s="41"/>
      <c r="H447" s="41"/>
      <c r="I447" s="236"/>
      <c r="J447" s="41"/>
      <c r="K447" s="41"/>
      <c r="L447" s="45"/>
      <c r="M447" s="237"/>
      <c r="N447" s="238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286</v>
      </c>
      <c r="AU447" s="18" t="s">
        <v>85</v>
      </c>
    </row>
    <row r="448" s="13" customFormat="1">
      <c r="A448" s="13"/>
      <c r="B448" s="239"/>
      <c r="C448" s="240"/>
      <c r="D448" s="234" t="s">
        <v>288</v>
      </c>
      <c r="E448" s="241" t="s">
        <v>120</v>
      </c>
      <c r="F448" s="242" t="s">
        <v>795</v>
      </c>
      <c r="G448" s="240"/>
      <c r="H448" s="243">
        <v>4.6689999999999996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288</v>
      </c>
      <c r="AU448" s="249" t="s">
        <v>85</v>
      </c>
      <c r="AV448" s="13" t="s">
        <v>85</v>
      </c>
      <c r="AW448" s="13" t="s">
        <v>33</v>
      </c>
      <c r="AX448" s="13" t="s">
        <v>21</v>
      </c>
      <c r="AY448" s="249" t="s">
        <v>277</v>
      </c>
    </row>
    <row r="449" s="2" customFormat="1" ht="22.9" customHeight="1">
      <c r="A449" s="39"/>
      <c r="B449" s="40"/>
      <c r="C449" s="221" t="s">
        <v>796</v>
      </c>
      <c r="D449" s="221" t="s">
        <v>279</v>
      </c>
      <c r="E449" s="222" t="s">
        <v>797</v>
      </c>
      <c r="F449" s="223" t="s">
        <v>798</v>
      </c>
      <c r="G449" s="224" t="s">
        <v>297</v>
      </c>
      <c r="H449" s="225">
        <v>4.6689999999999996</v>
      </c>
      <c r="I449" s="226"/>
      <c r="J449" s="227">
        <f>ROUND(I449*H449,2)</f>
        <v>0</v>
      </c>
      <c r="K449" s="223" t="s">
        <v>283</v>
      </c>
      <c r="L449" s="45"/>
      <c r="M449" s="228" t="s">
        <v>1</v>
      </c>
      <c r="N449" s="229" t="s">
        <v>41</v>
      </c>
      <c r="O449" s="92"/>
      <c r="P449" s="230">
        <f>O449*H449</f>
        <v>0</v>
      </c>
      <c r="Q449" s="230">
        <v>0</v>
      </c>
      <c r="R449" s="230">
        <f>Q449*H449</f>
        <v>0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284</v>
      </c>
      <c r="AT449" s="232" t="s">
        <v>279</v>
      </c>
      <c r="AU449" s="232" t="s">
        <v>85</v>
      </c>
      <c r="AY449" s="18" t="s">
        <v>277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21</v>
      </c>
      <c r="BK449" s="233">
        <f>ROUND(I449*H449,2)</f>
        <v>0</v>
      </c>
      <c r="BL449" s="18" t="s">
        <v>284</v>
      </c>
      <c r="BM449" s="232" t="s">
        <v>799</v>
      </c>
    </row>
    <row r="450" s="2" customFormat="1">
      <c r="A450" s="39"/>
      <c r="B450" s="40"/>
      <c r="C450" s="41"/>
      <c r="D450" s="234" t="s">
        <v>286</v>
      </c>
      <c r="E450" s="41"/>
      <c r="F450" s="235" t="s">
        <v>800</v>
      </c>
      <c r="G450" s="41"/>
      <c r="H450" s="41"/>
      <c r="I450" s="236"/>
      <c r="J450" s="41"/>
      <c r="K450" s="41"/>
      <c r="L450" s="45"/>
      <c r="M450" s="237"/>
      <c r="N450" s="238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286</v>
      </c>
      <c r="AU450" s="18" t="s">
        <v>85</v>
      </c>
    </row>
    <row r="451" s="13" customFormat="1">
      <c r="A451" s="13"/>
      <c r="B451" s="239"/>
      <c r="C451" s="240"/>
      <c r="D451" s="234" t="s">
        <v>288</v>
      </c>
      <c r="E451" s="241" t="s">
        <v>1</v>
      </c>
      <c r="F451" s="242" t="s">
        <v>120</v>
      </c>
      <c r="G451" s="240"/>
      <c r="H451" s="243">
        <v>4.6689999999999996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288</v>
      </c>
      <c r="AU451" s="249" t="s">
        <v>85</v>
      </c>
      <c r="AV451" s="13" t="s">
        <v>85</v>
      </c>
      <c r="AW451" s="13" t="s">
        <v>33</v>
      </c>
      <c r="AX451" s="13" t="s">
        <v>21</v>
      </c>
      <c r="AY451" s="249" t="s">
        <v>277</v>
      </c>
    </row>
    <row r="452" s="2" customFormat="1" ht="14.5" customHeight="1">
      <c r="A452" s="39"/>
      <c r="B452" s="40"/>
      <c r="C452" s="221" t="s">
        <v>801</v>
      </c>
      <c r="D452" s="221" t="s">
        <v>279</v>
      </c>
      <c r="E452" s="222" t="s">
        <v>802</v>
      </c>
      <c r="F452" s="223" t="s">
        <v>803</v>
      </c>
      <c r="G452" s="224" t="s">
        <v>316</v>
      </c>
      <c r="H452" s="225">
        <v>0.16200000000000001</v>
      </c>
      <c r="I452" s="226"/>
      <c r="J452" s="227">
        <f>ROUND(I452*H452,2)</f>
        <v>0</v>
      </c>
      <c r="K452" s="223" t="s">
        <v>283</v>
      </c>
      <c r="L452" s="45"/>
      <c r="M452" s="228" t="s">
        <v>1</v>
      </c>
      <c r="N452" s="229" t="s">
        <v>41</v>
      </c>
      <c r="O452" s="92"/>
      <c r="P452" s="230">
        <f>O452*H452</f>
        <v>0</v>
      </c>
      <c r="Q452" s="230">
        <v>1.06277</v>
      </c>
      <c r="R452" s="230">
        <f>Q452*H452</f>
        <v>0.17216874000000002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284</v>
      </c>
      <c r="AT452" s="232" t="s">
        <v>279</v>
      </c>
      <c r="AU452" s="232" t="s">
        <v>85</v>
      </c>
      <c r="AY452" s="18" t="s">
        <v>277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21</v>
      </c>
      <c r="BK452" s="233">
        <f>ROUND(I452*H452,2)</f>
        <v>0</v>
      </c>
      <c r="BL452" s="18" t="s">
        <v>284</v>
      </c>
      <c r="BM452" s="232" t="s">
        <v>804</v>
      </c>
    </row>
    <row r="453" s="2" customFormat="1">
      <c r="A453" s="39"/>
      <c r="B453" s="40"/>
      <c r="C453" s="41"/>
      <c r="D453" s="234" t="s">
        <v>286</v>
      </c>
      <c r="E453" s="41"/>
      <c r="F453" s="235" t="s">
        <v>805</v>
      </c>
      <c r="G453" s="41"/>
      <c r="H453" s="41"/>
      <c r="I453" s="236"/>
      <c r="J453" s="41"/>
      <c r="K453" s="41"/>
      <c r="L453" s="45"/>
      <c r="M453" s="237"/>
      <c r="N453" s="238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286</v>
      </c>
      <c r="AU453" s="18" t="s">
        <v>85</v>
      </c>
    </row>
    <row r="454" s="13" customFormat="1">
      <c r="A454" s="13"/>
      <c r="B454" s="239"/>
      <c r="C454" s="240"/>
      <c r="D454" s="234" t="s">
        <v>288</v>
      </c>
      <c r="E454" s="241" t="s">
        <v>1</v>
      </c>
      <c r="F454" s="242" t="s">
        <v>806</v>
      </c>
      <c r="G454" s="240"/>
      <c r="H454" s="243">
        <v>0.16200000000000001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288</v>
      </c>
      <c r="AU454" s="249" t="s">
        <v>85</v>
      </c>
      <c r="AV454" s="13" t="s">
        <v>85</v>
      </c>
      <c r="AW454" s="13" t="s">
        <v>33</v>
      </c>
      <c r="AX454" s="13" t="s">
        <v>21</v>
      </c>
      <c r="AY454" s="249" t="s">
        <v>277</v>
      </c>
    </row>
    <row r="455" s="2" customFormat="1" ht="20.5" customHeight="1">
      <c r="A455" s="39"/>
      <c r="B455" s="40"/>
      <c r="C455" s="221" t="s">
        <v>807</v>
      </c>
      <c r="D455" s="221" t="s">
        <v>279</v>
      </c>
      <c r="E455" s="222" t="s">
        <v>808</v>
      </c>
      <c r="F455" s="223" t="s">
        <v>809</v>
      </c>
      <c r="G455" s="224" t="s">
        <v>282</v>
      </c>
      <c r="H455" s="225">
        <v>56.262999999999998</v>
      </c>
      <c r="I455" s="226"/>
      <c r="J455" s="227">
        <f>ROUND(I455*H455,2)</f>
        <v>0</v>
      </c>
      <c r="K455" s="223" t="s">
        <v>283</v>
      </c>
      <c r="L455" s="45"/>
      <c r="M455" s="228" t="s">
        <v>1</v>
      </c>
      <c r="N455" s="229" t="s">
        <v>41</v>
      </c>
      <c r="O455" s="92"/>
      <c r="P455" s="230">
        <f>O455*H455</f>
        <v>0</v>
      </c>
      <c r="Q455" s="230">
        <v>0.022339999999999999</v>
      </c>
      <c r="R455" s="230">
        <f>Q455*H455</f>
        <v>1.2569154199999999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284</v>
      </c>
      <c r="AT455" s="232" t="s">
        <v>279</v>
      </c>
      <c r="AU455" s="232" t="s">
        <v>85</v>
      </c>
      <c r="AY455" s="18" t="s">
        <v>277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21</v>
      </c>
      <c r="BK455" s="233">
        <f>ROUND(I455*H455,2)</f>
        <v>0</v>
      </c>
      <c r="BL455" s="18" t="s">
        <v>284</v>
      </c>
      <c r="BM455" s="232" t="s">
        <v>810</v>
      </c>
    </row>
    <row r="456" s="2" customFormat="1">
      <c r="A456" s="39"/>
      <c r="B456" s="40"/>
      <c r="C456" s="41"/>
      <c r="D456" s="234" t="s">
        <v>286</v>
      </c>
      <c r="E456" s="41"/>
      <c r="F456" s="235" t="s">
        <v>811</v>
      </c>
      <c r="G456" s="41"/>
      <c r="H456" s="41"/>
      <c r="I456" s="236"/>
      <c r="J456" s="41"/>
      <c r="K456" s="41"/>
      <c r="L456" s="45"/>
      <c r="M456" s="237"/>
      <c r="N456" s="238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286</v>
      </c>
      <c r="AU456" s="18" t="s">
        <v>85</v>
      </c>
    </row>
    <row r="457" s="13" customFormat="1">
      <c r="A457" s="13"/>
      <c r="B457" s="239"/>
      <c r="C457" s="240"/>
      <c r="D457" s="234" t="s">
        <v>288</v>
      </c>
      <c r="E457" s="241" t="s">
        <v>142</v>
      </c>
      <c r="F457" s="242" t="s">
        <v>812</v>
      </c>
      <c r="G457" s="240"/>
      <c r="H457" s="243">
        <v>56.262999999999998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288</v>
      </c>
      <c r="AU457" s="249" t="s">
        <v>85</v>
      </c>
      <c r="AV457" s="13" t="s">
        <v>85</v>
      </c>
      <c r="AW457" s="13" t="s">
        <v>33</v>
      </c>
      <c r="AX457" s="13" t="s">
        <v>21</v>
      </c>
      <c r="AY457" s="249" t="s">
        <v>277</v>
      </c>
    </row>
    <row r="458" s="2" customFormat="1" ht="22.9" customHeight="1">
      <c r="A458" s="39"/>
      <c r="B458" s="40"/>
      <c r="C458" s="221" t="s">
        <v>813</v>
      </c>
      <c r="D458" s="221" t="s">
        <v>279</v>
      </c>
      <c r="E458" s="222" t="s">
        <v>814</v>
      </c>
      <c r="F458" s="223" t="s">
        <v>815</v>
      </c>
      <c r="G458" s="224" t="s">
        <v>282</v>
      </c>
      <c r="H458" s="225">
        <v>39.950000000000003</v>
      </c>
      <c r="I458" s="226"/>
      <c r="J458" s="227">
        <f>ROUND(I458*H458,2)</f>
        <v>0</v>
      </c>
      <c r="K458" s="223" t="s">
        <v>283</v>
      </c>
      <c r="L458" s="45"/>
      <c r="M458" s="228" t="s">
        <v>1</v>
      </c>
      <c r="N458" s="229" t="s">
        <v>41</v>
      </c>
      <c r="O458" s="92"/>
      <c r="P458" s="230">
        <f>O458*H458</f>
        <v>0</v>
      </c>
      <c r="Q458" s="230">
        <v>0.11</v>
      </c>
      <c r="R458" s="230">
        <f>Q458*H458</f>
        <v>4.3945000000000007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284</v>
      </c>
      <c r="AT458" s="232" t="s">
        <v>279</v>
      </c>
      <c r="AU458" s="232" t="s">
        <v>85</v>
      </c>
      <c r="AY458" s="18" t="s">
        <v>277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21</v>
      </c>
      <c r="BK458" s="233">
        <f>ROUND(I458*H458,2)</f>
        <v>0</v>
      </c>
      <c r="BL458" s="18" t="s">
        <v>284</v>
      </c>
      <c r="BM458" s="232" t="s">
        <v>816</v>
      </c>
    </row>
    <row r="459" s="2" customFormat="1">
      <c r="A459" s="39"/>
      <c r="B459" s="40"/>
      <c r="C459" s="41"/>
      <c r="D459" s="234" t="s">
        <v>286</v>
      </c>
      <c r="E459" s="41"/>
      <c r="F459" s="235" t="s">
        <v>817</v>
      </c>
      <c r="G459" s="41"/>
      <c r="H459" s="41"/>
      <c r="I459" s="236"/>
      <c r="J459" s="41"/>
      <c r="K459" s="41"/>
      <c r="L459" s="45"/>
      <c r="M459" s="237"/>
      <c r="N459" s="238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286</v>
      </c>
      <c r="AU459" s="18" t="s">
        <v>85</v>
      </c>
    </row>
    <row r="460" s="13" customFormat="1">
      <c r="A460" s="13"/>
      <c r="B460" s="239"/>
      <c r="C460" s="240"/>
      <c r="D460" s="234" t="s">
        <v>288</v>
      </c>
      <c r="E460" s="241" t="s">
        <v>1</v>
      </c>
      <c r="F460" s="242" t="s">
        <v>818</v>
      </c>
      <c r="G460" s="240"/>
      <c r="H460" s="243">
        <v>39.950000000000003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288</v>
      </c>
      <c r="AU460" s="249" t="s">
        <v>85</v>
      </c>
      <c r="AV460" s="13" t="s">
        <v>85</v>
      </c>
      <c r="AW460" s="13" t="s">
        <v>33</v>
      </c>
      <c r="AX460" s="13" t="s">
        <v>21</v>
      </c>
      <c r="AY460" s="249" t="s">
        <v>277</v>
      </c>
    </row>
    <row r="461" s="2" customFormat="1" ht="22.9" customHeight="1">
      <c r="A461" s="39"/>
      <c r="B461" s="40"/>
      <c r="C461" s="221" t="s">
        <v>819</v>
      </c>
      <c r="D461" s="221" t="s">
        <v>279</v>
      </c>
      <c r="E461" s="222" t="s">
        <v>820</v>
      </c>
      <c r="F461" s="223" t="s">
        <v>821</v>
      </c>
      <c r="G461" s="224" t="s">
        <v>282</v>
      </c>
      <c r="H461" s="225">
        <v>26.199999999999999</v>
      </c>
      <c r="I461" s="226"/>
      <c r="J461" s="227">
        <f>ROUND(I461*H461,2)</f>
        <v>0</v>
      </c>
      <c r="K461" s="223" t="s">
        <v>283</v>
      </c>
      <c r="L461" s="45"/>
      <c r="M461" s="228" t="s">
        <v>1</v>
      </c>
      <c r="N461" s="229" t="s">
        <v>41</v>
      </c>
      <c r="O461" s="92"/>
      <c r="P461" s="230">
        <f>O461*H461</f>
        <v>0</v>
      </c>
      <c r="Q461" s="230">
        <v>0.010999999999999999</v>
      </c>
      <c r="R461" s="230">
        <f>Q461*H461</f>
        <v>0.28819999999999996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284</v>
      </c>
      <c r="AT461" s="232" t="s">
        <v>279</v>
      </c>
      <c r="AU461" s="232" t="s">
        <v>85</v>
      </c>
      <c r="AY461" s="18" t="s">
        <v>277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21</v>
      </c>
      <c r="BK461" s="233">
        <f>ROUND(I461*H461,2)</f>
        <v>0</v>
      </c>
      <c r="BL461" s="18" t="s">
        <v>284</v>
      </c>
      <c r="BM461" s="232" t="s">
        <v>822</v>
      </c>
    </row>
    <row r="462" s="2" customFormat="1">
      <c r="A462" s="39"/>
      <c r="B462" s="40"/>
      <c r="C462" s="41"/>
      <c r="D462" s="234" t="s">
        <v>286</v>
      </c>
      <c r="E462" s="41"/>
      <c r="F462" s="235" t="s">
        <v>823</v>
      </c>
      <c r="G462" s="41"/>
      <c r="H462" s="41"/>
      <c r="I462" s="236"/>
      <c r="J462" s="41"/>
      <c r="K462" s="41"/>
      <c r="L462" s="45"/>
      <c r="M462" s="237"/>
      <c r="N462" s="238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286</v>
      </c>
      <c r="AU462" s="18" t="s">
        <v>85</v>
      </c>
    </row>
    <row r="463" s="13" customFormat="1">
      <c r="A463" s="13"/>
      <c r="B463" s="239"/>
      <c r="C463" s="240"/>
      <c r="D463" s="234" t="s">
        <v>288</v>
      </c>
      <c r="E463" s="241" t="s">
        <v>1</v>
      </c>
      <c r="F463" s="242" t="s">
        <v>824</v>
      </c>
      <c r="G463" s="240"/>
      <c r="H463" s="243">
        <v>26.199999999999999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288</v>
      </c>
      <c r="AU463" s="249" t="s">
        <v>85</v>
      </c>
      <c r="AV463" s="13" t="s">
        <v>85</v>
      </c>
      <c r="AW463" s="13" t="s">
        <v>33</v>
      </c>
      <c r="AX463" s="13" t="s">
        <v>21</v>
      </c>
      <c r="AY463" s="249" t="s">
        <v>277</v>
      </c>
    </row>
    <row r="464" s="2" customFormat="1" ht="14.5" customHeight="1">
      <c r="A464" s="39"/>
      <c r="B464" s="40"/>
      <c r="C464" s="221" t="s">
        <v>825</v>
      </c>
      <c r="D464" s="221" t="s">
        <v>279</v>
      </c>
      <c r="E464" s="222" t="s">
        <v>826</v>
      </c>
      <c r="F464" s="223" t="s">
        <v>827</v>
      </c>
      <c r="G464" s="224" t="s">
        <v>282</v>
      </c>
      <c r="H464" s="225">
        <v>39.950000000000003</v>
      </c>
      <c r="I464" s="226"/>
      <c r="J464" s="227">
        <f>ROUND(I464*H464,2)</f>
        <v>0</v>
      </c>
      <c r="K464" s="223" t="s">
        <v>283</v>
      </c>
      <c r="L464" s="45"/>
      <c r="M464" s="228" t="s">
        <v>1</v>
      </c>
      <c r="N464" s="229" t="s">
        <v>41</v>
      </c>
      <c r="O464" s="92"/>
      <c r="P464" s="230">
        <f>O464*H464</f>
        <v>0</v>
      </c>
      <c r="Q464" s="230">
        <v>0.00012999999999999999</v>
      </c>
      <c r="R464" s="230">
        <f>Q464*H464</f>
        <v>0.0051935000000000002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284</v>
      </c>
      <c r="AT464" s="232" t="s">
        <v>279</v>
      </c>
      <c r="AU464" s="232" t="s">
        <v>85</v>
      </c>
      <c r="AY464" s="18" t="s">
        <v>277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21</v>
      </c>
      <c r="BK464" s="233">
        <f>ROUND(I464*H464,2)</f>
        <v>0</v>
      </c>
      <c r="BL464" s="18" t="s">
        <v>284</v>
      </c>
      <c r="BM464" s="232" t="s">
        <v>828</v>
      </c>
    </row>
    <row r="465" s="2" customFormat="1">
      <c r="A465" s="39"/>
      <c r="B465" s="40"/>
      <c r="C465" s="41"/>
      <c r="D465" s="234" t="s">
        <v>286</v>
      </c>
      <c r="E465" s="41"/>
      <c r="F465" s="235" t="s">
        <v>829</v>
      </c>
      <c r="G465" s="41"/>
      <c r="H465" s="41"/>
      <c r="I465" s="236"/>
      <c r="J465" s="41"/>
      <c r="K465" s="41"/>
      <c r="L465" s="45"/>
      <c r="M465" s="237"/>
      <c r="N465" s="238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286</v>
      </c>
      <c r="AU465" s="18" t="s">
        <v>85</v>
      </c>
    </row>
    <row r="466" s="13" customFormat="1">
      <c r="A466" s="13"/>
      <c r="B466" s="239"/>
      <c r="C466" s="240"/>
      <c r="D466" s="234" t="s">
        <v>288</v>
      </c>
      <c r="E466" s="241" t="s">
        <v>1</v>
      </c>
      <c r="F466" s="242" t="s">
        <v>818</v>
      </c>
      <c r="G466" s="240"/>
      <c r="H466" s="243">
        <v>39.950000000000003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288</v>
      </c>
      <c r="AU466" s="249" t="s">
        <v>85</v>
      </c>
      <c r="AV466" s="13" t="s">
        <v>85</v>
      </c>
      <c r="AW466" s="13" t="s">
        <v>33</v>
      </c>
      <c r="AX466" s="13" t="s">
        <v>21</v>
      </c>
      <c r="AY466" s="249" t="s">
        <v>277</v>
      </c>
    </row>
    <row r="467" s="2" customFormat="1" ht="22.9" customHeight="1">
      <c r="A467" s="39"/>
      <c r="B467" s="40"/>
      <c r="C467" s="221" t="s">
        <v>830</v>
      </c>
      <c r="D467" s="221" t="s">
        <v>279</v>
      </c>
      <c r="E467" s="222" t="s">
        <v>831</v>
      </c>
      <c r="F467" s="223" t="s">
        <v>832</v>
      </c>
      <c r="G467" s="224" t="s">
        <v>607</v>
      </c>
      <c r="H467" s="225">
        <v>39.950000000000003</v>
      </c>
      <c r="I467" s="226"/>
      <c r="J467" s="227">
        <f>ROUND(I467*H467,2)</f>
        <v>0</v>
      </c>
      <c r="K467" s="223" t="s">
        <v>283</v>
      </c>
      <c r="L467" s="45"/>
      <c r="M467" s="228" t="s">
        <v>1</v>
      </c>
      <c r="N467" s="229" t="s">
        <v>41</v>
      </c>
      <c r="O467" s="92"/>
      <c r="P467" s="230">
        <f>O467*H467</f>
        <v>0</v>
      </c>
      <c r="Q467" s="230">
        <v>2.0000000000000002E-05</v>
      </c>
      <c r="R467" s="230">
        <f>Q467*H467</f>
        <v>0.00079900000000000012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284</v>
      </c>
      <c r="AT467" s="232" t="s">
        <v>279</v>
      </c>
      <c r="AU467" s="232" t="s">
        <v>85</v>
      </c>
      <c r="AY467" s="18" t="s">
        <v>277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21</v>
      </c>
      <c r="BK467" s="233">
        <f>ROUND(I467*H467,2)</f>
        <v>0</v>
      </c>
      <c r="BL467" s="18" t="s">
        <v>284</v>
      </c>
      <c r="BM467" s="232" t="s">
        <v>833</v>
      </c>
    </row>
    <row r="468" s="2" customFormat="1">
      <c r="A468" s="39"/>
      <c r="B468" s="40"/>
      <c r="C468" s="41"/>
      <c r="D468" s="234" t="s">
        <v>286</v>
      </c>
      <c r="E468" s="41"/>
      <c r="F468" s="235" t="s">
        <v>834</v>
      </c>
      <c r="G468" s="41"/>
      <c r="H468" s="41"/>
      <c r="I468" s="236"/>
      <c r="J468" s="41"/>
      <c r="K468" s="41"/>
      <c r="L468" s="45"/>
      <c r="M468" s="237"/>
      <c r="N468" s="238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286</v>
      </c>
      <c r="AU468" s="18" t="s">
        <v>85</v>
      </c>
    </row>
    <row r="469" s="13" customFormat="1">
      <c r="A469" s="13"/>
      <c r="B469" s="239"/>
      <c r="C469" s="240"/>
      <c r="D469" s="234" t="s">
        <v>288</v>
      </c>
      <c r="E469" s="241" t="s">
        <v>1</v>
      </c>
      <c r="F469" s="242" t="s">
        <v>818</v>
      </c>
      <c r="G469" s="240"/>
      <c r="H469" s="243">
        <v>39.950000000000003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288</v>
      </c>
      <c r="AU469" s="249" t="s">
        <v>85</v>
      </c>
      <c r="AV469" s="13" t="s">
        <v>85</v>
      </c>
      <c r="AW469" s="13" t="s">
        <v>33</v>
      </c>
      <c r="AX469" s="13" t="s">
        <v>21</v>
      </c>
      <c r="AY469" s="249" t="s">
        <v>277</v>
      </c>
    </row>
    <row r="470" s="2" customFormat="1" ht="22.9" customHeight="1">
      <c r="A470" s="39"/>
      <c r="B470" s="40"/>
      <c r="C470" s="221" t="s">
        <v>835</v>
      </c>
      <c r="D470" s="221" t="s">
        <v>279</v>
      </c>
      <c r="E470" s="222" t="s">
        <v>836</v>
      </c>
      <c r="F470" s="223" t="s">
        <v>837</v>
      </c>
      <c r="G470" s="224" t="s">
        <v>282</v>
      </c>
      <c r="H470" s="225">
        <v>39.950000000000003</v>
      </c>
      <c r="I470" s="226"/>
      <c r="J470" s="227">
        <f>ROUND(I470*H470,2)</f>
        <v>0</v>
      </c>
      <c r="K470" s="223" t="s">
        <v>283</v>
      </c>
      <c r="L470" s="45"/>
      <c r="M470" s="228" t="s">
        <v>1</v>
      </c>
      <c r="N470" s="229" t="s">
        <v>41</v>
      </c>
      <c r="O470" s="92"/>
      <c r="P470" s="230">
        <f>O470*H470</f>
        <v>0</v>
      </c>
      <c r="Q470" s="230">
        <v>0.036700000000000003</v>
      </c>
      <c r="R470" s="230">
        <f>Q470*H470</f>
        <v>1.4661650000000002</v>
      </c>
      <c r="S470" s="230">
        <v>0</v>
      </c>
      <c r="T470" s="231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2" t="s">
        <v>284</v>
      </c>
      <c r="AT470" s="232" t="s">
        <v>279</v>
      </c>
      <c r="AU470" s="232" t="s">
        <v>85</v>
      </c>
      <c r="AY470" s="18" t="s">
        <v>277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8" t="s">
        <v>21</v>
      </c>
      <c r="BK470" s="233">
        <f>ROUND(I470*H470,2)</f>
        <v>0</v>
      </c>
      <c r="BL470" s="18" t="s">
        <v>284</v>
      </c>
      <c r="BM470" s="232" t="s">
        <v>838</v>
      </c>
    </row>
    <row r="471" s="2" customFormat="1">
      <c r="A471" s="39"/>
      <c r="B471" s="40"/>
      <c r="C471" s="41"/>
      <c r="D471" s="234" t="s">
        <v>286</v>
      </c>
      <c r="E471" s="41"/>
      <c r="F471" s="235" t="s">
        <v>839</v>
      </c>
      <c r="G471" s="41"/>
      <c r="H471" s="41"/>
      <c r="I471" s="236"/>
      <c r="J471" s="41"/>
      <c r="K471" s="41"/>
      <c r="L471" s="45"/>
      <c r="M471" s="237"/>
      <c r="N471" s="238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286</v>
      </c>
      <c r="AU471" s="18" t="s">
        <v>85</v>
      </c>
    </row>
    <row r="472" s="13" customFormat="1">
      <c r="A472" s="13"/>
      <c r="B472" s="239"/>
      <c r="C472" s="240"/>
      <c r="D472" s="234" t="s">
        <v>288</v>
      </c>
      <c r="E472" s="241" t="s">
        <v>1</v>
      </c>
      <c r="F472" s="242" t="s">
        <v>818</v>
      </c>
      <c r="G472" s="240"/>
      <c r="H472" s="243">
        <v>39.950000000000003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288</v>
      </c>
      <c r="AU472" s="249" t="s">
        <v>85</v>
      </c>
      <c r="AV472" s="13" t="s">
        <v>85</v>
      </c>
      <c r="AW472" s="13" t="s">
        <v>33</v>
      </c>
      <c r="AX472" s="13" t="s">
        <v>21</v>
      </c>
      <c r="AY472" s="249" t="s">
        <v>277</v>
      </c>
    </row>
    <row r="473" s="2" customFormat="1" ht="22.9" customHeight="1">
      <c r="A473" s="39"/>
      <c r="B473" s="40"/>
      <c r="C473" s="221" t="s">
        <v>840</v>
      </c>
      <c r="D473" s="221" t="s">
        <v>279</v>
      </c>
      <c r="E473" s="222" t="s">
        <v>841</v>
      </c>
      <c r="F473" s="223" t="s">
        <v>842</v>
      </c>
      <c r="G473" s="224" t="s">
        <v>380</v>
      </c>
      <c r="H473" s="225">
        <v>1</v>
      </c>
      <c r="I473" s="226"/>
      <c r="J473" s="227">
        <f>ROUND(I473*H473,2)</f>
        <v>0</v>
      </c>
      <c r="K473" s="223" t="s">
        <v>283</v>
      </c>
      <c r="L473" s="45"/>
      <c r="M473" s="228" t="s">
        <v>1</v>
      </c>
      <c r="N473" s="229" t="s">
        <v>41</v>
      </c>
      <c r="O473" s="92"/>
      <c r="P473" s="230">
        <f>O473*H473</f>
        <v>0</v>
      </c>
      <c r="Q473" s="230">
        <v>0.00048000000000000001</v>
      </c>
      <c r="R473" s="230">
        <f>Q473*H473</f>
        <v>0.00048000000000000001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284</v>
      </c>
      <c r="AT473" s="232" t="s">
        <v>279</v>
      </c>
      <c r="AU473" s="232" t="s">
        <v>85</v>
      </c>
      <c r="AY473" s="18" t="s">
        <v>277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21</v>
      </c>
      <c r="BK473" s="233">
        <f>ROUND(I473*H473,2)</f>
        <v>0</v>
      </c>
      <c r="BL473" s="18" t="s">
        <v>284</v>
      </c>
      <c r="BM473" s="232" t="s">
        <v>843</v>
      </c>
    </row>
    <row r="474" s="2" customFormat="1">
      <c r="A474" s="39"/>
      <c r="B474" s="40"/>
      <c r="C474" s="41"/>
      <c r="D474" s="234" t="s">
        <v>286</v>
      </c>
      <c r="E474" s="41"/>
      <c r="F474" s="235" t="s">
        <v>844</v>
      </c>
      <c r="G474" s="41"/>
      <c r="H474" s="41"/>
      <c r="I474" s="236"/>
      <c r="J474" s="41"/>
      <c r="K474" s="41"/>
      <c r="L474" s="45"/>
      <c r="M474" s="237"/>
      <c r="N474" s="238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286</v>
      </c>
      <c r="AU474" s="18" t="s">
        <v>85</v>
      </c>
    </row>
    <row r="475" s="2" customFormat="1" ht="22.9" customHeight="1">
      <c r="A475" s="39"/>
      <c r="B475" s="40"/>
      <c r="C475" s="221" t="s">
        <v>845</v>
      </c>
      <c r="D475" s="221" t="s">
        <v>279</v>
      </c>
      <c r="E475" s="222" t="s">
        <v>846</v>
      </c>
      <c r="F475" s="223" t="s">
        <v>847</v>
      </c>
      <c r="G475" s="224" t="s">
        <v>380</v>
      </c>
      <c r="H475" s="225">
        <v>4</v>
      </c>
      <c r="I475" s="226"/>
      <c r="J475" s="227">
        <f>ROUND(I475*H475,2)</f>
        <v>0</v>
      </c>
      <c r="K475" s="223" t="s">
        <v>283</v>
      </c>
      <c r="L475" s="45"/>
      <c r="M475" s="228" t="s">
        <v>1</v>
      </c>
      <c r="N475" s="229" t="s">
        <v>41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284</v>
      </c>
      <c r="AT475" s="232" t="s">
        <v>279</v>
      </c>
      <c r="AU475" s="232" t="s">
        <v>85</v>
      </c>
      <c r="AY475" s="18" t="s">
        <v>277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21</v>
      </c>
      <c r="BK475" s="233">
        <f>ROUND(I475*H475,2)</f>
        <v>0</v>
      </c>
      <c r="BL475" s="18" t="s">
        <v>284</v>
      </c>
      <c r="BM475" s="232" t="s">
        <v>848</v>
      </c>
    </row>
    <row r="476" s="2" customFormat="1">
      <c r="A476" s="39"/>
      <c r="B476" s="40"/>
      <c r="C476" s="41"/>
      <c r="D476" s="234" t="s">
        <v>286</v>
      </c>
      <c r="E476" s="41"/>
      <c r="F476" s="235" t="s">
        <v>849</v>
      </c>
      <c r="G476" s="41"/>
      <c r="H476" s="41"/>
      <c r="I476" s="236"/>
      <c r="J476" s="41"/>
      <c r="K476" s="41"/>
      <c r="L476" s="45"/>
      <c r="M476" s="237"/>
      <c r="N476" s="238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286</v>
      </c>
      <c r="AU476" s="18" t="s">
        <v>85</v>
      </c>
    </row>
    <row r="477" s="2" customFormat="1" ht="20.5" customHeight="1">
      <c r="A477" s="39"/>
      <c r="B477" s="40"/>
      <c r="C477" s="261" t="s">
        <v>850</v>
      </c>
      <c r="D477" s="261" t="s">
        <v>400</v>
      </c>
      <c r="E477" s="262" t="s">
        <v>851</v>
      </c>
      <c r="F477" s="263" t="s">
        <v>852</v>
      </c>
      <c r="G477" s="264" t="s">
        <v>380</v>
      </c>
      <c r="H477" s="265">
        <v>2</v>
      </c>
      <c r="I477" s="266"/>
      <c r="J477" s="267">
        <f>ROUND(I477*H477,2)</f>
        <v>0</v>
      </c>
      <c r="K477" s="263" t="s">
        <v>1</v>
      </c>
      <c r="L477" s="268"/>
      <c r="M477" s="269" t="s">
        <v>1</v>
      </c>
      <c r="N477" s="270" t="s">
        <v>41</v>
      </c>
      <c r="O477" s="92"/>
      <c r="P477" s="230">
        <f>O477*H477</f>
        <v>0</v>
      </c>
      <c r="Q477" s="230">
        <v>0.00012</v>
      </c>
      <c r="R477" s="230">
        <f>Q477*H477</f>
        <v>0.00024000000000000001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326</v>
      </c>
      <c r="AT477" s="232" t="s">
        <v>400</v>
      </c>
      <c r="AU477" s="232" t="s">
        <v>85</v>
      </c>
      <c r="AY477" s="18" t="s">
        <v>277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21</v>
      </c>
      <c r="BK477" s="233">
        <f>ROUND(I477*H477,2)</f>
        <v>0</v>
      </c>
      <c r="BL477" s="18" t="s">
        <v>284</v>
      </c>
      <c r="BM477" s="232" t="s">
        <v>853</v>
      </c>
    </row>
    <row r="478" s="2" customFormat="1" ht="14.5" customHeight="1">
      <c r="A478" s="39"/>
      <c r="B478" s="40"/>
      <c r="C478" s="261" t="s">
        <v>854</v>
      </c>
      <c r="D478" s="261" t="s">
        <v>400</v>
      </c>
      <c r="E478" s="262" t="s">
        <v>855</v>
      </c>
      <c r="F478" s="263" t="s">
        <v>856</v>
      </c>
      <c r="G478" s="264" t="s">
        <v>380</v>
      </c>
      <c r="H478" s="265">
        <v>2</v>
      </c>
      <c r="I478" s="266"/>
      <c r="J478" s="267">
        <f>ROUND(I478*H478,2)</f>
        <v>0</v>
      </c>
      <c r="K478" s="263" t="s">
        <v>1</v>
      </c>
      <c r="L478" s="268"/>
      <c r="M478" s="269" t="s">
        <v>1</v>
      </c>
      <c r="N478" s="270" t="s">
        <v>41</v>
      </c>
      <c r="O478" s="92"/>
      <c r="P478" s="230">
        <f>O478*H478</f>
        <v>0</v>
      </c>
      <c r="Q478" s="230">
        <v>6.0000000000000002E-05</v>
      </c>
      <c r="R478" s="230">
        <f>Q478*H478</f>
        <v>0.00012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326</v>
      </c>
      <c r="AT478" s="232" t="s">
        <v>400</v>
      </c>
      <c r="AU478" s="232" t="s">
        <v>85</v>
      </c>
      <c r="AY478" s="18" t="s">
        <v>277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21</v>
      </c>
      <c r="BK478" s="233">
        <f>ROUND(I478*H478,2)</f>
        <v>0</v>
      </c>
      <c r="BL478" s="18" t="s">
        <v>284</v>
      </c>
      <c r="BM478" s="232" t="s">
        <v>857</v>
      </c>
    </row>
    <row r="479" s="2" customFormat="1" ht="22.9" customHeight="1">
      <c r="A479" s="39"/>
      <c r="B479" s="40"/>
      <c r="C479" s="221" t="s">
        <v>858</v>
      </c>
      <c r="D479" s="221" t="s">
        <v>279</v>
      </c>
      <c r="E479" s="222" t="s">
        <v>859</v>
      </c>
      <c r="F479" s="223" t="s">
        <v>860</v>
      </c>
      <c r="G479" s="224" t="s">
        <v>380</v>
      </c>
      <c r="H479" s="225">
        <v>1</v>
      </c>
      <c r="I479" s="226"/>
      <c r="J479" s="227">
        <f>ROUND(I479*H479,2)</f>
        <v>0</v>
      </c>
      <c r="K479" s="223" t="s">
        <v>283</v>
      </c>
      <c r="L479" s="45"/>
      <c r="M479" s="228" t="s">
        <v>1</v>
      </c>
      <c r="N479" s="229" t="s">
        <v>41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284</v>
      </c>
      <c r="AT479" s="232" t="s">
        <v>279</v>
      </c>
      <c r="AU479" s="232" t="s">
        <v>85</v>
      </c>
      <c r="AY479" s="18" t="s">
        <v>277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21</v>
      </c>
      <c r="BK479" s="233">
        <f>ROUND(I479*H479,2)</f>
        <v>0</v>
      </c>
      <c r="BL479" s="18" t="s">
        <v>284</v>
      </c>
      <c r="BM479" s="232" t="s">
        <v>861</v>
      </c>
    </row>
    <row r="480" s="2" customFormat="1">
      <c r="A480" s="39"/>
      <c r="B480" s="40"/>
      <c r="C480" s="41"/>
      <c r="D480" s="234" t="s">
        <v>286</v>
      </c>
      <c r="E480" s="41"/>
      <c r="F480" s="235" t="s">
        <v>862</v>
      </c>
      <c r="G480" s="41"/>
      <c r="H480" s="41"/>
      <c r="I480" s="236"/>
      <c r="J480" s="41"/>
      <c r="K480" s="41"/>
      <c r="L480" s="45"/>
      <c r="M480" s="237"/>
      <c r="N480" s="238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286</v>
      </c>
      <c r="AU480" s="18" t="s">
        <v>85</v>
      </c>
    </row>
    <row r="481" s="2" customFormat="1" ht="31" customHeight="1">
      <c r="A481" s="39"/>
      <c r="B481" s="40"/>
      <c r="C481" s="261" t="s">
        <v>863</v>
      </c>
      <c r="D481" s="261" t="s">
        <v>400</v>
      </c>
      <c r="E481" s="262" t="s">
        <v>864</v>
      </c>
      <c r="F481" s="263" t="s">
        <v>865</v>
      </c>
      <c r="G481" s="264" t="s">
        <v>380</v>
      </c>
      <c r="H481" s="265">
        <v>1</v>
      </c>
      <c r="I481" s="266"/>
      <c r="J481" s="267">
        <f>ROUND(I481*H481,2)</f>
        <v>0</v>
      </c>
      <c r="K481" s="263" t="s">
        <v>1</v>
      </c>
      <c r="L481" s="268"/>
      <c r="M481" s="269" t="s">
        <v>1</v>
      </c>
      <c r="N481" s="270" t="s">
        <v>41</v>
      </c>
      <c r="O481" s="92"/>
      <c r="P481" s="230">
        <f>O481*H481</f>
        <v>0</v>
      </c>
      <c r="Q481" s="230">
        <v>0.0025999999999999999</v>
      </c>
      <c r="R481" s="230">
        <f>Q481*H481</f>
        <v>0.0025999999999999999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326</v>
      </c>
      <c r="AT481" s="232" t="s">
        <v>400</v>
      </c>
      <c r="AU481" s="232" t="s">
        <v>85</v>
      </c>
      <c r="AY481" s="18" t="s">
        <v>277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21</v>
      </c>
      <c r="BK481" s="233">
        <f>ROUND(I481*H481,2)</f>
        <v>0</v>
      </c>
      <c r="BL481" s="18" t="s">
        <v>284</v>
      </c>
      <c r="BM481" s="232" t="s">
        <v>866</v>
      </c>
    </row>
    <row r="482" s="12" customFormat="1" ht="22.8" customHeight="1">
      <c r="A482" s="12"/>
      <c r="B482" s="205"/>
      <c r="C482" s="206"/>
      <c r="D482" s="207" t="s">
        <v>75</v>
      </c>
      <c r="E482" s="219" t="s">
        <v>333</v>
      </c>
      <c r="F482" s="219" t="s">
        <v>867</v>
      </c>
      <c r="G482" s="206"/>
      <c r="H482" s="206"/>
      <c r="I482" s="209"/>
      <c r="J482" s="220">
        <f>BK482</f>
        <v>0</v>
      </c>
      <c r="K482" s="206"/>
      <c r="L482" s="211"/>
      <c r="M482" s="212"/>
      <c r="N482" s="213"/>
      <c r="O482" s="213"/>
      <c r="P482" s="214">
        <f>SUM(P483:P618)</f>
        <v>0</v>
      </c>
      <c r="Q482" s="213"/>
      <c r="R482" s="214">
        <f>SUM(R483:R618)</f>
        <v>2.1060848399999998</v>
      </c>
      <c r="S482" s="213"/>
      <c r="T482" s="215">
        <f>SUM(T483:T618)</f>
        <v>78.072588999999994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6" t="s">
        <v>21</v>
      </c>
      <c r="AT482" s="217" t="s">
        <v>75</v>
      </c>
      <c r="AU482" s="217" t="s">
        <v>21</v>
      </c>
      <c r="AY482" s="216" t="s">
        <v>277</v>
      </c>
      <c r="BK482" s="218">
        <f>SUM(BK483:BK618)</f>
        <v>0</v>
      </c>
    </row>
    <row r="483" s="2" customFormat="1" ht="31" customHeight="1">
      <c r="A483" s="39"/>
      <c r="B483" s="40"/>
      <c r="C483" s="221" t="s">
        <v>868</v>
      </c>
      <c r="D483" s="221" t="s">
        <v>279</v>
      </c>
      <c r="E483" s="222" t="s">
        <v>869</v>
      </c>
      <c r="F483" s="223" t="s">
        <v>870</v>
      </c>
      <c r="G483" s="224" t="s">
        <v>607</v>
      </c>
      <c r="H483" s="225">
        <v>4.5999999999999996</v>
      </c>
      <c r="I483" s="226"/>
      <c r="J483" s="227">
        <f>ROUND(I483*H483,2)</f>
        <v>0</v>
      </c>
      <c r="K483" s="223" t="s">
        <v>283</v>
      </c>
      <c r="L483" s="45"/>
      <c r="M483" s="228" t="s">
        <v>1</v>
      </c>
      <c r="N483" s="229" t="s">
        <v>41</v>
      </c>
      <c r="O483" s="92"/>
      <c r="P483" s="230">
        <f>O483*H483</f>
        <v>0</v>
      </c>
      <c r="Q483" s="230">
        <v>0.1295</v>
      </c>
      <c r="R483" s="230">
        <f>Q483*H483</f>
        <v>0.59570000000000001</v>
      </c>
      <c r="S483" s="230">
        <v>0</v>
      </c>
      <c r="T483" s="231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2" t="s">
        <v>284</v>
      </c>
      <c r="AT483" s="232" t="s">
        <v>279</v>
      </c>
      <c r="AU483" s="232" t="s">
        <v>85</v>
      </c>
      <c r="AY483" s="18" t="s">
        <v>277</v>
      </c>
      <c r="BE483" s="233">
        <f>IF(N483="základní",J483,0)</f>
        <v>0</v>
      </c>
      <c r="BF483" s="233">
        <f>IF(N483="snížená",J483,0)</f>
        <v>0</v>
      </c>
      <c r="BG483" s="233">
        <f>IF(N483="zákl. přenesená",J483,0)</f>
        <v>0</v>
      </c>
      <c r="BH483" s="233">
        <f>IF(N483="sníž. přenesená",J483,0)</f>
        <v>0</v>
      </c>
      <c r="BI483" s="233">
        <f>IF(N483="nulová",J483,0)</f>
        <v>0</v>
      </c>
      <c r="BJ483" s="18" t="s">
        <v>21</v>
      </c>
      <c r="BK483" s="233">
        <f>ROUND(I483*H483,2)</f>
        <v>0</v>
      </c>
      <c r="BL483" s="18" t="s">
        <v>284</v>
      </c>
      <c r="BM483" s="232" t="s">
        <v>871</v>
      </c>
    </row>
    <row r="484" s="2" customFormat="1">
      <c r="A484" s="39"/>
      <c r="B484" s="40"/>
      <c r="C484" s="41"/>
      <c r="D484" s="234" t="s">
        <v>286</v>
      </c>
      <c r="E484" s="41"/>
      <c r="F484" s="235" t="s">
        <v>872</v>
      </c>
      <c r="G484" s="41"/>
      <c r="H484" s="41"/>
      <c r="I484" s="236"/>
      <c r="J484" s="41"/>
      <c r="K484" s="41"/>
      <c r="L484" s="45"/>
      <c r="M484" s="237"/>
      <c r="N484" s="238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286</v>
      </c>
      <c r="AU484" s="18" t="s">
        <v>85</v>
      </c>
    </row>
    <row r="485" s="13" customFormat="1">
      <c r="A485" s="13"/>
      <c r="B485" s="239"/>
      <c r="C485" s="240"/>
      <c r="D485" s="234" t="s">
        <v>288</v>
      </c>
      <c r="E485" s="241" t="s">
        <v>1</v>
      </c>
      <c r="F485" s="242" t="s">
        <v>873</v>
      </c>
      <c r="G485" s="240"/>
      <c r="H485" s="243">
        <v>4.5999999999999996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288</v>
      </c>
      <c r="AU485" s="249" t="s">
        <v>85</v>
      </c>
      <c r="AV485" s="13" t="s">
        <v>85</v>
      </c>
      <c r="AW485" s="13" t="s">
        <v>33</v>
      </c>
      <c r="AX485" s="13" t="s">
        <v>21</v>
      </c>
      <c r="AY485" s="249" t="s">
        <v>277</v>
      </c>
    </row>
    <row r="486" s="2" customFormat="1" ht="14.5" customHeight="1">
      <c r="A486" s="39"/>
      <c r="B486" s="40"/>
      <c r="C486" s="261" t="s">
        <v>874</v>
      </c>
      <c r="D486" s="261" t="s">
        <v>400</v>
      </c>
      <c r="E486" s="262" t="s">
        <v>875</v>
      </c>
      <c r="F486" s="263" t="s">
        <v>876</v>
      </c>
      <c r="G486" s="264" t="s">
        <v>607</v>
      </c>
      <c r="H486" s="265">
        <v>4.5899999999999999</v>
      </c>
      <c r="I486" s="266"/>
      <c r="J486" s="267">
        <f>ROUND(I486*H486,2)</f>
        <v>0</v>
      </c>
      <c r="K486" s="263" t="s">
        <v>283</v>
      </c>
      <c r="L486" s="268"/>
      <c r="M486" s="269" t="s">
        <v>1</v>
      </c>
      <c r="N486" s="270" t="s">
        <v>41</v>
      </c>
      <c r="O486" s="92"/>
      <c r="P486" s="230">
        <f>O486*H486</f>
        <v>0</v>
      </c>
      <c r="Q486" s="230">
        <v>0.044999999999999998</v>
      </c>
      <c r="R486" s="230">
        <f>Q486*H486</f>
        <v>0.20654999999999998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326</v>
      </c>
      <c r="AT486" s="232" t="s">
        <v>400</v>
      </c>
      <c r="AU486" s="232" t="s">
        <v>85</v>
      </c>
      <c r="AY486" s="18" t="s">
        <v>277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21</v>
      </c>
      <c r="BK486" s="233">
        <f>ROUND(I486*H486,2)</f>
        <v>0</v>
      </c>
      <c r="BL486" s="18" t="s">
        <v>284</v>
      </c>
      <c r="BM486" s="232" t="s">
        <v>877</v>
      </c>
    </row>
    <row r="487" s="2" customFormat="1">
      <c r="A487" s="39"/>
      <c r="B487" s="40"/>
      <c r="C487" s="41"/>
      <c r="D487" s="234" t="s">
        <v>286</v>
      </c>
      <c r="E487" s="41"/>
      <c r="F487" s="235" t="s">
        <v>876</v>
      </c>
      <c r="G487" s="41"/>
      <c r="H487" s="41"/>
      <c r="I487" s="236"/>
      <c r="J487" s="41"/>
      <c r="K487" s="41"/>
      <c r="L487" s="45"/>
      <c r="M487" s="237"/>
      <c r="N487" s="238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286</v>
      </c>
      <c r="AU487" s="18" t="s">
        <v>85</v>
      </c>
    </row>
    <row r="488" s="13" customFormat="1">
      <c r="A488" s="13"/>
      <c r="B488" s="239"/>
      <c r="C488" s="240"/>
      <c r="D488" s="234" t="s">
        <v>288</v>
      </c>
      <c r="E488" s="241" t="s">
        <v>1</v>
      </c>
      <c r="F488" s="242" t="s">
        <v>878</v>
      </c>
      <c r="G488" s="240"/>
      <c r="H488" s="243">
        <v>4.5899999999999999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288</v>
      </c>
      <c r="AU488" s="249" t="s">
        <v>85</v>
      </c>
      <c r="AV488" s="13" t="s">
        <v>85</v>
      </c>
      <c r="AW488" s="13" t="s">
        <v>33</v>
      </c>
      <c r="AX488" s="13" t="s">
        <v>21</v>
      </c>
      <c r="AY488" s="249" t="s">
        <v>277</v>
      </c>
    </row>
    <row r="489" s="2" customFormat="1" ht="31" customHeight="1">
      <c r="A489" s="39"/>
      <c r="B489" s="40"/>
      <c r="C489" s="221" t="s">
        <v>879</v>
      </c>
      <c r="D489" s="221" t="s">
        <v>279</v>
      </c>
      <c r="E489" s="222" t="s">
        <v>880</v>
      </c>
      <c r="F489" s="223" t="s">
        <v>881</v>
      </c>
      <c r="G489" s="224" t="s">
        <v>282</v>
      </c>
      <c r="H489" s="225">
        <v>246.62200000000001</v>
      </c>
      <c r="I489" s="226"/>
      <c r="J489" s="227">
        <f>ROUND(I489*H489,2)</f>
        <v>0</v>
      </c>
      <c r="K489" s="223" t="s">
        <v>283</v>
      </c>
      <c r="L489" s="45"/>
      <c r="M489" s="228" t="s">
        <v>1</v>
      </c>
      <c r="N489" s="229" t="s">
        <v>41</v>
      </c>
      <c r="O489" s="92"/>
      <c r="P489" s="230">
        <f>O489*H489</f>
        <v>0</v>
      </c>
      <c r="Q489" s="230">
        <v>0</v>
      </c>
      <c r="R489" s="230">
        <f>Q489*H489</f>
        <v>0</v>
      </c>
      <c r="S489" s="230">
        <v>0</v>
      </c>
      <c r="T489" s="231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2" t="s">
        <v>284</v>
      </c>
      <c r="AT489" s="232" t="s">
        <v>279</v>
      </c>
      <c r="AU489" s="232" t="s">
        <v>85</v>
      </c>
      <c r="AY489" s="18" t="s">
        <v>277</v>
      </c>
      <c r="BE489" s="233">
        <f>IF(N489="základní",J489,0)</f>
        <v>0</v>
      </c>
      <c r="BF489" s="233">
        <f>IF(N489="snížená",J489,0)</f>
        <v>0</v>
      </c>
      <c r="BG489" s="233">
        <f>IF(N489="zákl. přenesená",J489,0)</f>
        <v>0</v>
      </c>
      <c r="BH489" s="233">
        <f>IF(N489="sníž. přenesená",J489,0)</f>
        <v>0</v>
      </c>
      <c r="BI489" s="233">
        <f>IF(N489="nulová",J489,0)</f>
        <v>0</v>
      </c>
      <c r="BJ489" s="18" t="s">
        <v>21</v>
      </c>
      <c r="BK489" s="233">
        <f>ROUND(I489*H489,2)</f>
        <v>0</v>
      </c>
      <c r="BL489" s="18" t="s">
        <v>284</v>
      </c>
      <c r="BM489" s="232" t="s">
        <v>882</v>
      </c>
    </row>
    <row r="490" s="2" customFormat="1">
      <c r="A490" s="39"/>
      <c r="B490" s="40"/>
      <c r="C490" s="41"/>
      <c r="D490" s="234" t="s">
        <v>286</v>
      </c>
      <c r="E490" s="41"/>
      <c r="F490" s="235" t="s">
        <v>883</v>
      </c>
      <c r="G490" s="41"/>
      <c r="H490" s="41"/>
      <c r="I490" s="236"/>
      <c r="J490" s="41"/>
      <c r="K490" s="41"/>
      <c r="L490" s="45"/>
      <c r="M490" s="237"/>
      <c r="N490" s="238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286</v>
      </c>
      <c r="AU490" s="18" t="s">
        <v>85</v>
      </c>
    </row>
    <row r="491" s="13" customFormat="1">
      <c r="A491" s="13"/>
      <c r="B491" s="239"/>
      <c r="C491" s="240"/>
      <c r="D491" s="234" t="s">
        <v>288</v>
      </c>
      <c r="E491" s="241" t="s">
        <v>175</v>
      </c>
      <c r="F491" s="242" t="s">
        <v>884</v>
      </c>
      <c r="G491" s="240"/>
      <c r="H491" s="243">
        <v>246.62200000000001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288</v>
      </c>
      <c r="AU491" s="249" t="s">
        <v>85</v>
      </c>
      <c r="AV491" s="13" t="s">
        <v>85</v>
      </c>
      <c r="AW491" s="13" t="s">
        <v>33</v>
      </c>
      <c r="AX491" s="13" t="s">
        <v>21</v>
      </c>
      <c r="AY491" s="249" t="s">
        <v>277</v>
      </c>
    </row>
    <row r="492" s="2" customFormat="1" ht="31" customHeight="1">
      <c r="A492" s="39"/>
      <c r="B492" s="40"/>
      <c r="C492" s="221" t="s">
        <v>885</v>
      </c>
      <c r="D492" s="221" t="s">
        <v>279</v>
      </c>
      <c r="E492" s="222" t="s">
        <v>886</v>
      </c>
      <c r="F492" s="223" t="s">
        <v>887</v>
      </c>
      <c r="G492" s="224" t="s">
        <v>282</v>
      </c>
      <c r="H492" s="225">
        <v>22195.98</v>
      </c>
      <c r="I492" s="226"/>
      <c r="J492" s="227">
        <f>ROUND(I492*H492,2)</f>
        <v>0</v>
      </c>
      <c r="K492" s="223" t="s">
        <v>283</v>
      </c>
      <c r="L492" s="45"/>
      <c r="M492" s="228" t="s">
        <v>1</v>
      </c>
      <c r="N492" s="229" t="s">
        <v>41</v>
      </c>
      <c r="O492" s="92"/>
      <c r="P492" s="230">
        <f>O492*H492</f>
        <v>0</v>
      </c>
      <c r="Q492" s="230">
        <v>0</v>
      </c>
      <c r="R492" s="230">
        <f>Q492*H492</f>
        <v>0</v>
      </c>
      <c r="S492" s="230">
        <v>0</v>
      </c>
      <c r="T492" s="23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2" t="s">
        <v>284</v>
      </c>
      <c r="AT492" s="232" t="s">
        <v>279</v>
      </c>
      <c r="AU492" s="232" t="s">
        <v>85</v>
      </c>
      <c r="AY492" s="18" t="s">
        <v>277</v>
      </c>
      <c r="BE492" s="233">
        <f>IF(N492="základní",J492,0)</f>
        <v>0</v>
      </c>
      <c r="BF492" s="233">
        <f>IF(N492="snížená",J492,0)</f>
        <v>0</v>
      </c>
      <c r="BG492" s="233">
        <f>IF(N492="zákl. přenesená",J492,0)</f>
        <v>0</v>
      </c>
      <c r="BH492" s="233">
        <f>IF(N492="sníž. přenesená",J492,0)</f>
        <v>0</v>
      </c>
      <c r="BI492" s="233">
        <f>IF(N492="nulová",J492,0)</f>
        <v>0</v>
      </c>
      <c r="BJ492" s="18" t="s">
        <v>21</v>
      </c>
      <c r="BK492" s="233">
        <f>ROUND(I492*H492,2)</f>
        <v>0</v>
      </c>
      <c r="BL492" s="18" t="s">
        <v>284</v>
      </c>
      <c r="BM492" s="232" t="s">
        <v>888</v>
      </c>
    </row>
    <row r="493" s="2" customFormat="1">
      <c r="A493" s="39"/>
      <c r="B493" s="40"/>
      <c r="C493" s="41"/>
      <c r="D493" s="234" t="s">
        <v>286</v>
      </c>
      <c r="E493" s="41"/>
      <c r="F493" s="235" t="s">
        <v>889</v>
      </c>
      <c r="G493" s="41"/>
      <c r="H493" s="41"/>
      <c r="I493" s="236"/>
      <c r="J493" s="41"/>
      <c r="K493" s="41"/>
      <c r="L493" s="45"/>
      <c r="M493" s="237"/>
      <c r="N493" s="238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286</v>
      </c>
      <c r="AU493" s="18" t="s">
        <v>85</v>
      </c>
    </row>
    <row r="494" s="13" customFormat="1">
      <c r="A494" s="13"/>
      <c r="B494" s="239"/>
      <c r="C494" s="240"/>
      <c r="D494" s="234" t="s">
        <v>288</v>
      </c>
      <c r="E494" s="241" t="s">
        <v>1</v>
      </c>
      <c r="F494" s="242" t="s">
        <v>890</v>
      </c>
      <c r="G494" s="240"/>
      <c r="H494" s="243">
        <v>22195.98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288</v>
      </c>
      <c r="AU494" s="249" t="s">
        <v>85</v>
      </c>
      <c r="AV494" s="13" t="s">
        <v>85</v>
      </c>
      <c r="AW494" s="13" t="s">
        <v>33</v>
      </c>
      <c r="AX494" s="13" t="s">
        <v>21</v>
      </c>
      <c r="AY494" s="249" t="s">
        <v>277</v>
      </c>
    </row>
    <row r="495" s="2" customFormat="1" ht="31" customHeight="1">
      <c r="A495" s="39"/>
      <c r="B495" s="40"/>
      <c r="C495" s="221" t="s">
        <v>891</v>
      </c>
      <c r="D495" s="221" t="s">
        <v>279</v>
      </c>
      <c r="E495" s="222" t="s">
        <v>892</v>
      </c>
      <c r="F495" s="223" t="s">
        <v>893</v>
      </c>
      <c r="G495" s="224" t="s">
        <v>282</v>
      </c>
      <c r="H495" s="225">
        <v>246.62200000000001</v>
      </c>
      <c r="I495" s="226"/>
      <c r="J495" s="227">
        <f>ROUND(I495*H495,2)</f>
        <v>0</v>
      </c>
      <c r="K495" s="223" t="s">
        <v>283</v>
      </c>
      <c r="L495" s="45"/>
      <c r="M495" s="228" t="s">
        <v>1</v>
      </c>
      <c r="N495" s="229" t="s">
        <v>41</v>
      </c>
      <c r="O495" s="92"/>
      <c r="P495" s="230">
        <f>O495*H495</f>
        <v>0</v>
      </c>
      <c r="Q495" s="230">
        <v>0</v>
      </c>
      <c r="R495" s="230">
        <f>Q495*H495</f>
        <v>0</v>
      </c>
      <c r="S495" s="230">
        <v>0</v>
      </c>
      <c r="T495" s="23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2" t="s">
        <v>284</v>
      </c>
      <c r="AT495" s="232" t="s">
        <v>279</v>
      </c>
      <c r="AU495" s="232" t="s">
        <v>85</v>
      </c>
      <c r="AY495" s="18" t="s">
        <v>277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18" t="s">
        <v>21</v>
      </c>
      <c r="BK495" s="233">
        <f>ROUND(I495*H495,2)</f>
        <v>0</v>
      </c>
      <c r="BL495" s="18" t="s">
        <v>284</v>
      </c>
      <c r="BM495" s="232" t="s">
        <v>894</v>
      </c>
    </row>
    <row r="496" s="2" customFormat="1">
      <c r="A496" s="39"/>
      <c r="B496" s="40"/>
      <c r="C496" s="41"/>
      <c r="D496" s="234" t="s">
        <v>286</v>
      </c>
      <c r="E496" s="41"/>
      <c r="F496" s="235" t="s">
        <v>895</v>
      </c>
      <c r="G496" s="41"/>
      <c r="H496" s="41"/>
      <c r="I496" s="236"/>
      <c r="J496" s="41"/>
      <c r="K496" s="41"/>
      <c r="L496" s="45"/>
      <c r="M496" s="237"/>
      <c r="N496" s="238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286</v>
      </c>
      <c r="AU496" s="18" t="s">
        <v>85</v>
      </c>
    </row>
    <row r="497" s="13" customFormat="1">
      <c r="A497" s="13"/>
      <c r="B497" s="239"/>
      <c r="C497" s="240"/>
      <c r="D497" s="234" t="s">
        <v>288</v>
      </c>
      <c r="E497" s="241" t="s">
        <v>1</v>
      </c>
      <c r="F497" s="242" t="s">
        <v>175</v>
      </c>
      <c r="G497" s="240"/>
      <c r="H497" s="243">
        <v>246.62200000000001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288</v>
      </c>
      <c r="AU497" s="249" t="s">
        <v>85</v>
      </c>
      <c r="AV497" s="13" t="s">
        <v>85</v>
      </c>
      <c r="AW497" s="13" t="s">
        <v>33</v>
      </c>
      <c r="AX497" s="13" t="s">
        <v>21</v>
      </c>
      <c r="AY497" s="249" t="s">
        <v>277</v>
      </c>
    </row>
    <row r="498" s="2" customFormat="1" ht="31" customHeight="1">
      <c r="A498" s="39"/>
      <c r="B498" s="40"/>
      <c r="C498" s="221" t="s">
        <v>896</v>
      </c>
      <c r="D498" s="221" t="s">
        <v>279</v>
      </c>
      <c r="E498" s="222" t="s">
        <v>897</v>
      </c>
      <c r="F498" s="223" t="s">
        <v>898</v>
      </c>
      <c r="G498" s="224" t="s">
        <v>282</v>
      </c>
      <c r="H498" s="225">
        <v>91.299999999999997</v>
      </c>
      <c r="I498" s="226"/>
      <c r="J498" s="227">
        <f>ROUND(I498*H498,2)</f>
        <v>0</v>
      </c>
      <c r="K498" s="223" t="s">
        <v>283</v>
      </c>
      <c r="L498" s="45"/>
      <c r="M498" s="228" t="s">
        <v>1</v>
      </c>
      <c r="N498" s="229" t="s">
        <v>41</v>
      </c>
      <c r="O498" s="92"/>
      <c r="P498" s="230">
        <f>O498*H498</f>
        <v>0</v>
      </c>
      <c r="Q498" s="230">
        <v>0.00012999999999999999</v>
      </c>
      <c r="R498" s="230">
        <f>Q498*H498</f>
        <v>0.011868999999999999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284</v>
      </c>
      <c r="AT498" s="232" t="s">
        <v>279</v>
      </c>
      <c r="AU498" s="232" t="s">
        <v>85</v>
      </c>
      <c r="AY498" s="18" t="s">
        <v>277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21</v>
      </c>
      <c r="BK498" s="233">
        <f>ROUND(I498*H498,2)</f>
        <v>0</v>
      </c>
      <c r="BL498" s="18" t="s">
        <v>284</v>
      </c>
      <c r="BM498" s="232" t="s">
        <v>899</v>
      </c>
    </row>
    <row r="499" s="2" customFormat="1">
      <c r="A499" s="39"/>
      <c r="B499" s="40"/>
      <c r="C499" s="41"/>
      <c r="D499" s="234" t="s">
        <v>286</v>
      </c>
      <c r="E499" s="41"/>
      <c r="F499" s="235" t="s">
        <v>900</v>
      </c>
      <c r="G499" s="41"/>
      <c r="H499" s="41"/>
      <c r="I499" s="236"/>
      <c r="J499" s="41"/>
      <c r="K499" s="41"/>
      <c r="L499" s="45"/>
      <c r="M499" s="237"/>
      <c r="N499" s="238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286</v>
      </c>
      <c r="AU499" s="18" t="s">
        <v>85</v>
      </c>
    </row>
    <row r="500" s="13" customFormat="1">
      <c r="A500" s="13"/>
      <c r="B500" s="239"/>
      <c r="C500" s="240"/>
      <c r="D500" s="234" t="s">
        <v>288</v>
      </c>
      <c r="E500" s="241" t="s">
        <v>1</v>
      </c>
      <c r="F500" s="242" t="s">
        <v>901</v>
      </c>
      <c r="G500" s="240"/>
      <c r="H500" s="243">
        <v>91.299999999999997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288</v>
      </c>
      <c r="AU500" s="249" t="s">
        <v>85</v>
      </c>
      <c r="AV500" s="13" t="s">
        <v>85</v>
      </c>
      <c r="AW500" s="13" t="s">
        <v>33</v>
      </c>
      <c r="AX500" s="13" t="s">
        <v>21</v>
      </c>
      <c r="AY500" s="249" t="s">
        <v>277</v>
      </c>
    </row>
    <row r="501" s="2" customFormat="1" ht="22.9" customHeight="1">
      <c r="A501" s="39"/>
      <c r="B501" s="40"/>
      <c r="C501" s="221" t="s">
        <v>902</v>
      </c>
      <c r="D501" s="221" t="s">
        <v>279</v>
      </c>
      <c r="E501" s="222" t="s">
        <v>903</v>
      </c>
      <c r="F501" s="223" t="s">
        <v>904</v>
      </c>
      <c r="G501" s="224" t="s">
        <v>282</v>
      </c>
      <c r="H501" s="225">
        <v>126.461</v>
      </c>
      <c r="I501" s="226"/>
      <c r="J501" s="227">
        <f>ROUND(I501*H501,2)</f>
        <v>0</v>
      </c>
      <c r="K501" s="223" t="s">
        <v>283</v>
      </c>
      <c r="L501" s="45"/>
      <c r="M501" s="228" t="s">
        <v>1</v>
      </c>
      <c r="N501" s="229" t="s">
        <v>41</v>
      </c>
      <c r="O501" s="92"/>
      <c r="P501" s="230">
        <f>O501*H501</f>
        <v>0</v>
      </c>
      <c r="Q501" s="230">
        <v>4.0000000000000003E-05</v>
      </c>
      <c r="R501" s="230">
        <f>Q501*H501</f>
        <v>0.00505844</v>
      </c>
      <c r="S501" s="230">
        <v>0</v>
      </c>
      <c r="T501" s="23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2" t="s">
        <v>284</v>
      </c>
      <c r="AT501" s="232" t="s">
        <v>279</v>
      </c>
      <c r="AU501" s="232" t="s">
        <v>85</v>
      </c>
      <c r="AY501" s="18" t="s">
        <v>277</v>
      </c>
      <c r="BE501" s="233">
        <f>IF(N501="základní",J501,0)</f>
        <v>0</v>
      </c>
      <c r="BF501" s="233">
        <f>IF(N501="snížená",J501,0)</f>
        <v>0</v>
      </c>
      <c r="BG501" s="233">
        <f>IF(N501="zákl. přenesená",J501,0)</f>
        <v>0</v>
      </c>
      <c r="BH501" s="233">
        <f>IF(N501="sníž. přenesená",J501,0)</f>
        <v>0</v>
      </c>
      <c r="BI501" s="233">
        <f>IF(N501="nulová",J501,0)</f>
        <v>0</v>
      </c>
      <c r="BJ501" s="18" t="s">
        <v>21</v>
      </c>
      <c r="BK501" s="233">
        <f>ROUND(I501*H501,2)</f>
        <v>0</v>
      </c>
      <c r="BL501" s="18" t="s">
        <v>284</v>
      </c>
      <c r="BM501" s="232" t="s">
        <v>905</v>
      </c>
    </row>
    <row r="502" s="2" customFormat="1">
      <c r="A502" s="39"/>
      <c r="B502" s="40"/>
      <c r="C502" s="41"/>
      <c r="D502" s="234" t="s">
        <v>286</v>
      </c>
      <c r="E502" s="41"/>
      <c r="F502" s="235" t="s">
        <v>906</v>
      </c>
      <c r="G502" s="41"/>
      <c r="H502" s="41"/>
      <c r="I502" s="236"/>
      <c r="J502" s="41"/>
      <c r="K502" s="41"/>
      <c r="L502" s="45"/>
      <c r="M502" s="237"/>
      <c r="N502" s="238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286</v>
      </c>
      <c r="AU502" s="18" t="s">
        <v>85</v>
      </c>
    </row>
    <row r="503" s="13" customFormat="1">
      <c r="A503" s="13"/>
      <c r="B503" s="239"/>
      <c r="C503" s="240"/>
      <c r="D503" s="234" t="s">
        <v>288</v>
      </c>
      <c r="E503" s="241" t="s">
        <v>1</v>
      </c>
      <c r="F503" s="242" t="s">
        <v>907</v>
      </c>
      <c r="G503" s="240"/>
      <c r="H503" s="243">
        <v>126.461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288</v>
      </c>
      <c r="AU503" s="249" t="s">
        <v>85</v>
      </c>
      <c r="AV503" s="13" t="s">
        <v>85</v>
      </c>
      <c r="AW503" s="13" t="s">
        <v>33</v>
      </c>
      <c r="AX503" s="13" t="s">
        <v>21</v>
      </c>
      <c r="AY503" s="249" t="s">
        <v>277</v>
      </c>
    </row>
    <row r="504" s="2" customFormat="1" ht="22.9" customHeight="1">
      <c r="A504" s="39"/>
      <c r="B504" s="40"/>
      <c r="C504" s="221" t="s">
        <v>908</v>
      </c>
      <c r="D504" s="221" t="s">
        <v>279</v>
      </c>
      <c r="E504" s="222" t="s">
        <v>909</v>
      </c>
      <c r="F504" s="223" t="s">
        <v>910</v>
      </c>
      <c r="G504" s="224" t="s">
        <v>282</v>
      </c>
      <c r="H504" s="225">
        <v>1.3879999999999999</v>
      </c>
      <c r="I504" s="226"/>
      <c r="J504" s="227">
        <f>ROUND(I504*H504,2)</f>
        <v>0</v>
      </c>
      <c r="K504" s="223" t="s">
        <v>283</v>
      </c>
      <c r="L504" s="45"/>
      <c r="M504" s="228" t="s">
        <v>1</v>
      </c>
      <c r="N504" s="229" t="s">
        <v>41</v>
      </c>
      <c r="O504" s="92"/>
      <c r="P504" s="230">
        <f>O504*H504</f>
        <v>0</v>
      </c>
      <c r="Q504" s="230">
        <v>0.0017899999999999999</v>
      </c>
      <c r="R504" s="230">
        <f>Q504*H504</f>
        <v>0.0024845199999999996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284</v>
      </c>
      <c r="AT504" s="232" t="s">
        <v>279</v>
      </c>
      <c r="AU504" s="232" t="s">
        <v>85</v>
      </c>
      <c r="AY504" s="18" t="s">
        <v>277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21</v>
      </c>
      <c r="BK504" s="233">
        <f>ROUND(I504*H504,2)</f>
        <v>0</v>
      </c>
      <c r="BL504" s="18" t="s">
        <v>284</v>
      </c>
      <c r="BM504" s="232" t="s">
        <v>911</v>
      </c>
    </row>
    <row r="505" s="2" customFormat="1">
      <c r="A505" s="39"/>
      <c r="B505" s="40"/>
      <c r="C505" s="41"/>
      <c r="D505" s="234" t="s">
        <v>286</v>
      </c>
      <c r="E505" s="41"/>
      <c r="F505" s="235" t="s">
        <v>912</v>
      </c>
      <c r="G505" s="41"/>
      <c r="H505" s="41"/>
      <c r="I505" s="236"/>
      <c r="J505" s="41"/>
      <c r="K505" s="41"/>
      <c r="L505" s="45"/>
      <c r="M505" s="237"/>
      <c r="N505" s="238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286</v>
      </c>
      <c r="AU505" s="18" t="s">
        <v>85</v>
      </c>
    </row>
    <row r="506" s="13" customFormat="1">
      <c r="A506" s="13"/>
      <c r="B506" s="239"/>
      <c r="C506" s="240"/>
      <c r="D506" s="234" t="s">
        <v>288</v>
      </c>
      <c r="E506" s="241" t="s">
        <v>1</v>
      </c>
      <c r="F506" s="242" t="s">
        <v>913</v>
      </c>
      <c r="G506" s="240"/>
      <c r="H506" s="243">
        <v>1.3879999999999999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288</v>
      </c>
      <c r="AU506" s="249" t="s">
        <v>85</v>
      </c>
      <c r="AV506" s="13" t="s">
        <v>85</v>
      </c>
      <c r="AW506" s="13" t="s">
        <v>33</v>
      </c>
      <c r="AX506" s="13" t="s">
        <v>21</v>
      </c>
      <c r="AY506" s="249" t="s">
        <v>277</v>
      </c>
    </row>
    <row r="507" s="2" customFormat="1" ht="14.5" customHeight="1">
      <c r="A507" s="39"/>
      <c r="B507" s="40"/>
      <c r="C507" s="221" t="s">
        <v>914</v>
      </c>
      <c r="D507" s="221" t="s">
        <v>279</v>
      </c>
      <c r="E507" s="222" t="s">
        <v>915</v>
      </c>
      <c r="F507" s="223" t="s">
        <v>916</v>
      </c>
      <c r="G507" s="224" t="s">
        <v>917</v>
      </c>
      <c r="H507" s="225">
        <v>50</v>
      </c>
      <c r="I507" s="226"/>
      <c r="J507" s="227">
        <f>ROUND(I507*H507,2)</f>
        <v>0</v>
      </c>
      <c r="K507" s="223" t="s">
        <v>1</v>
      </c>
      <c r="L507" s="45"/>
      <c r="M507" s="228" t="s">
        <v>1</v>
      </c>
      <c r="N507" s="229" t="s">
        <v>41</v>
      </c>
      <c r="O507" s="92"/>
      <c r="P507" s="230">
        <f>O507*H507</f>
        <v>0</v>
      </c>
      <c r="Q507" s="230">
        <v>0</v>
      </c>
      <c r="R507" s="230">
        <f>Q507*H507</f>
        <v>0</v>
      </c>
      <c r="S507" s="230">
        <v>0</v>
      </c>
      <c r="T507" s="23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284</v>
      </c>
      <c r="AT507" s="232" t="s">
        <v>279</v>
      </c>
      <c r="AU507" s="232" t="s">
        <v>85</v>
      </c>
      <c r="AY507" s="18" t="s">
        <v>277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21</v>
      </c>
      <c r="BK507" s="233">
        <f>ROUND(I507*H507,2)</f>
        <v>0</v>
      </c>
      <c r="BL507" s="18" t="s">
        <v>284</v>
      </c>
      <c r="BM507" s="232" t="s">
        <v>918</v>
      </c>
    </row>
    <row r="508" s="2" customFormat="1" ht="20.5" customHeight="1">
      <c r="A508" s="39"/>
      <c r="B508" s="40"/>
      <c r="C508" s="221" t="s">
        <v>919</v>
      </c>
      <c r="D508" s="221" t="s">
        <v>279</v>
      </c>
      <c r="E508" s="222" t="s">
        <v>920</v>
      </c>
      <c r="F508" s="223" t="s">
        <v>921</v>
      </c>
      <c r="G508" s="224" t="s">
        <v>922</v>
      </c>
      <c r="H508" s="225">
        <v>1</v>
      </c>
      <c r="I508" s="226"/>
      <c r="J508" s="227">
        <f>ROUND(I508*H508,2)</f>
        <v>0</v>
      </c>
      <c r="K508" s="223" t="s">
        <v>1</v>
      </c>
      <c r="L508" s="45"/>
      <c r="M508" s="228" t="s">
        <v>1</v>
      </c>
      <c r="N508" s="229" t="s">
        <v>41</v>
      </c>
      <c r="O508" s="92"/>
      <c r="P508" s="230">
        <f>O508*H508</f>
        <v>0</v>
      </c>
      <c r="Q508" s="230">
        <v>0</v>
      </c>
      <c r="R508" s="230">
        <f>Q508*H508</f>
        <v>0</v>
      </c>
      <c r="S508" s="230">
        <v>0</v>
      </c>
      <c r="T508" s="231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2" t="s">
        <v>284</v>
      </c>
      <c r="AT508" s="232" t="s">
        <v>279</v>
      </c>
      <c r="AU508" s="232" t="s">
        <v>85</v>
      </c>
      <c r="AY508" s="18" t="s">
        <v>277</v>
      </c>
      <c r="BE508" s="233">
        <f>IF(N508="základní",J508,0)</f>
        <v>0</v>
      </c>
      <c r="BF508" s="233">
        <f>IF(N508="snížená",J508,0)</f>
        <v>0</v>
      </c>
      <c r="BG508" s="233">
        <f>IF(N508="zákl. přenesená",J508,0)</f>
        <v>0</v>
      </c>
      <c r="BH508" s="233">
        <f>IF(N508="sníž. přenesená",J508,0)</f>
        <v>0</v>
      </c>
      <c r="BI508" s="233">
        <f>IF(N508="nulová",J508,0)</f>
        <v>0</v>
      </c>
      <c r="BJ508" s="18" t="s">
        <v>21</v>
      </c>
      <c r="BK508" s="233">
        <f>ROUND(I508*H508,2)</f>
        <v>0</v>
      </c>
      <c r="BL508" s="18" t="s">
        <v>284</v>
      </c>
      <c r="BM508" s="232" t="s">
        <v>923</v>
      </c>
    </row>
    <row r="509" s="2" customFormat="1" ht="14.5" customHeight="1">
      <c r="A509" s="39"/>
      <c r="B509" s="40"/>
      <c r="C509" s="221" t="s">
        <v>924</v>
      </c>
      <c r="D509" s="221" t="s">
        <v>279</v>
      </c>
      <c r="E509" s="222" t="s">
        <v>925</v>
      </c>
      <c r="F509" s="223" t="s">
        <v>926</v>
      </c>
      <c r="G509" s="224" t="s">
        <v>917</v>
      </c>
      <c r="H509" s="225">
        <v>30</v>
      </c>
      <c r="I509" s="226"/>
      <c r="J509" s="227">
        <f>ROUND(I509*H509,2)</f>
        <v>0</v>
      </c>
      <c r="K509" s="223" t="s">
        <v>1</v>
      </c>
      <c r="L509" s="45"/>
      <c r="M509" s="228" t="s">
        <v>1</v>
      </c>
      <c r="N509" s="229" t="s">
        <v>41</v>
      </c>
      <c r="O509" s="92"/>
      <c r="P509" s="230">
        <f>O509*H509</f>
        <v>0</v>
      </c>
      <c r="Q509" s="230">
        <v>0</v>
      </c>
      <c r="R509" s="230">
        <f>Q509*H509</f>
        <v>0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284</v>
      </c>
      <c r="AT509" s="232" t="s">
        <v>279</v>
      </c>
      <c r="AU509" s="232" t="s">
        <v>85</v>
      </c>
      <c r="AY509" s="18" t="s">
        <v>277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21</v>
      </c>
      <c r="BK509" s="233">
        <f>ROUND(I509*H509,2)</f>
        <v>0</v>
      </c>
      <c r="BL509" s="18" t="s">
        <v>284</v>
      </c>
      <c r="BM509" s="232" t="s">
        <v>927</v>
      </c>
    </row>
    <row r="510" s="2" customFormat="1" ht="14.5" customHeight="1">
      <c r="A510" s="39"/>
      <c r="B510" s="40"/>
      <c r="C510" s="221" t="s">
        <v>928</v>
      </c>
      <c r="D510" s="221" t="s">
        <v>279</v>
      </c>
      <c r="E510" s="222" t="s">
        <v>929</v>
      </c>
      <c r="F510" s="223" t="s">
        <v>930</v>
      </c>
      <c r="G510" s="224" t="s">
        <v>917</v>
      </c>
      <c r="H510" s="225">
        <v>6</v>
      </c>
      <c r="I510" s="226"/>
      <c r="J510" s="227">
        <f>ROUND(I510*H510,2)</f>
        <v>0</v>
      </c>
      <c r="K510" s="223" t="s">
        <v>1</v>
      </c>
      <c r="L510" s="45"/>
      <c r="M510" s="228" t="s">
        <v>1</v>
      </c>
      <c r="N510" s="229" t="s">
        <v>41</v>
      </c>
      <c r="O510" s="92"/>
      <c r="P510" s="230">
        <f>O510*H510</f>
        <v>0</v>
      </c>
      <c r="Q510" s="230">
        <v>0</v>
      </c>
      <c r="R510" s="230">
        <f>Q510*H510</f>
        <v>0</v>
      </c>
      <c r="S510" s="230">
        <v>0</v>
      </c>
      <c r="T510" s="23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2" t="s">
        <v>284</v>
      </c>
      <c r="AT510" s="232" t="s">
        <v>279</v>
      </c>
      <c r="AU510" s="232" t="s">
        <v>85</v>
      </c>
      <c r="AY510" s="18" t="s">
        <v>277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8" t="s">
        <v>21</v>
      </c>
      <c r="BK510" s="233">
        <f>ROUND(I510*H510,2)</f>
        <v>0</v>
      </c>
      <c r="BL510" s="18" t="s">
        <v>284</v>
      </c>
      <c r="BM510" s="232" t="s">
        <v>931</v>
      </c>
    </row>
    <row r="511" s="2" customFormat="1" ht="14.5" customHeight="1">
      <c r="A511" s="39"/>
      <c r="B511" s="40"/>
      <c r="C511" s="221" t="s">
        <v>932</v>
      </c>
      <c r="D511" s="221" t="s">
        <v>279</v>
      </c>
      <c r="E511" s="222" t="s">
        <v>933</v>
      </c>
      <c r="F511" s="223" t="s">
        <v>934</v>
      </c>
      <c r="G511" s="224" t="s">
        <v>917</v>
      </c>
      <c r="H511" s="225">
        <v>6</v>
      </c>
      <c r="I511" s="226"/>
      <c r="J511" s="227">
        <f>ROUND(I511*H511,2)</f>
        <v>0</v>
      </c>
      <c r="K511" s="223" t="s">
        <v>1</v>
      </c>
      <c r="L511" s="45"/>
      <c r="M511" s="228" t="s">
        <v>1</v>
      </c>
      <c r="N511" s="229" t="s">
        <v>41</v>
      </c>
      <c r="O511" s="92"/>
      <c r="P511" s="230">
        <f>O511*H511</f>
        <v>0</v>
      </c>
      <c r="Q511" s="230">
        <v>0</v>
      </c>
      <c r="R511" s="230">
        <f>Q511*H511</f>
        <v>0</v>
      </c>
      <c r="S511" s="230">
        <v>0</v>
      </c>
      <c r="T511" s="231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2" t="s">
        <v>284</v>
      </c>
      <c r="AT511" s="232" t="s">
        <v>279</v>
      </c>
      <c r="AU511" s="232" t="s">
        <v>85</v>
      </c>
      <c r="AY511" s="18" t="s">
        <v>277</v>
      </c>
      <c r="BE511" s="233">
        <f>IF(N511="základní",J511,0)</f>
        <v>0</v>
      </c>
      <c r="BF511" s="233">
        <f>IF(N511="snížená",J511,0)</f>
        <v>0</v>
      </c>
      <c r="BG511" s="233">
        <f>IF(N511="zákl. přenesená",J511,0)</f>
        <v>0</v>
      </c>
      <c r="BH511" s="233">
        <f>IF(N511="sníž. přenesená",J511,0)</f>
        <v>0</v>
      </c>
      <c r="BI511" s="233">
        <f>IF(N511="nulová",J511,0)</f>
        <v>0</v>
      </c>
      <c r="BJ511" s="18" t="s">
        <v>21</v>
      </c>
      <c r="BK511" s="233">
        <f>ROUND(I511*H511,2)</f>
        <v>0</v>
      </c>
      <c r="BL511" s="18" t="s">
        <v>284</v>
      </c>
      <c r="BM511" s="232" t="s">
        <v>935</v>
      </c>
    </row>
    <row r="512" s="2" customFormat="1" ht="14.5" customHeight="1">
      <c r="A512" s="39"/>
      <c r="B512" s="40"/>
      <c r="C512" s="221" t="s">
        <v>936</v>
      </c>
      <c r="D512" s="221" t="s">
        <v>279</v>
      </c>
      <c r="E512" s="222" t="s">
        <v>937</v>
      </c>
      <c r="F512" s="223" t="s">
        <v>938</v>
      </c>
      <c r="G512" s="224" t="s">
        <v>380</v>
      </c>
      <c r="H512" s="225">
        <v>3</v>
      </c>
      <c r="I512" s="226"/>
      <c r="J512" s="227">
        <f>ROUND(I512*H512,2)</f>
        <v>0</v>
      </c>
      <c r="K512" s="223" t="s">
        <v>1</v>
      </c>
      <c r="L512" s="45"/>
      <c r="M512" s="228" t="s">
        <v>1</v>
      </c>
      <c r="N512" s="229" t="s">
        <v>41</v>
      </c>
      <c r="O512" s="92"/>
      <c r="P512" s="230">
        <f>O512*H512</f>
        <v>0</v>
      </c>
      <c r="Q512" s="230">
        <v>0</v>
      </c>
      <c r="R512" s="230">
        <f>Q512*H512</f>
        <v>0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284</v>
      </c>
      <c r="AT512" s="232" t="s">
        <v>279</v>
      </c>
      <c r="AU512" s="232" t="s">
        <v>85</v>
      </c>
      <c r="AY512" s="18" t="s">
        <v>277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21</v>
      </c>
      <c r="BK512" s="233">
        <f>ROUND(I512*H512,2)</f>
        <v>0</v>
      </c>
      <c r="BL512" s="18" t="s">
        <v>284</v>
      </c>
      <c r="BM512" s="232" t="s">
        <v>939</v>
      </c>
    </row>
    <row r="513" s="2" customFormat="1">
      <c r="A513" s="39"/>
      <c r="B513" s="40"/>
      <c r="C513" s="41"/>
      <c r="D513" s="234" t="s">
        <v>286</v>
      </c>
      <c r="E513" s="41"/>
      <c r="F513" s="235" t="s">
        <v>940</v>
      </c>
      <c r="G513" s="41"/>
      <c r="H513" s="41"/>
      <c r="I513" s="236"/>
      <c r="J513" s="41"/>
      <c r="K513" s="41"/>
      <c r="L513" s="45"/>
      <c r="M513" s="237"/>
      <c r="N513" s="238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286</v>
      </c>
      <c r="AU513" s="18" t="s">
        <v>85</v>
      </c>
    </row>
    <row r="514" s="2" customFormat="1" ht="14.5" customHeight="1">
      <c r="A514" s="39"/>
      <c r="B514" s="40"/>
      <c r="C514" s="221" t="s">
        <v>941</v>
      </c>
      <c r="D514" s="221" t="s">
        <v>279</v>
      </c>
      <c r="E514" s="222" t="s">
        <v>942</v>
      </c>
      <c r="F514" s="223" t="s">
        <v>943</v>
      </c>
      <c r="G514" s="224" t="s">
        <v>380</v>
      </c>
      <c r="H514" s="225">
        <v>2</v>
      </c>
      <c r="I514" s="226"/>
      <c r="J514" s="227">
        <f>ROUND(I514*H514,2)</f>
        <v>0</v>
      </c>
      <c r="K514" s="223" t="s">
        <v>283</v>
      </c>
      <c r="L514" s="45"/>
      <c r="M514" s="228" t="s">
        <v>1</v>
      </c>
      <c r="N514" s="229" t="s">
        <v>41</v>
      </c>
      <c r="O514" s="92"/>
      <c r="P514" s="230">
        <f>O514*H514</f>
        <v>0</v>
      </c>
      <c r="Q514" s="230">
        <v>0.00018000000000000001</v>
      </c>
      <c r="R514" s="230">
        <f>Q514*H514</f>
        <v>0.00036000000000000002</v>
      </c>
      <c r="S514" s="230">
        <v>0</v>
      </c>
      <c r="T514" s="231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2" t="s">
        <v>284</v>
      </c>
      <c r="AT514" s="232" t="s">
        <v>279</v>
      </c>
      <c r="AU514" s="232" t="s">
        <v>85</v>
      </c>
      <c r="AY514" s="18" t="s">
        <v>277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8" t="s">
        <v>21</v>
      </c>
      <c r="BK514" s="233">
        <f>ROUND(I514*H514,2)</f>
        <v>0</v>
      </c>
      <c r="BL514" s="18" t="s">
        <v>284</v>
      </c>
      <c r="BM514" s="232" t="s">
        <v>944</v>
      </c>
    </row>
    <row r="515" s="2" customFormat="1">
      <c r="A515" s="39"/>
      <c r="B515" s="40"/>
      <c r="C515" s="41"/>
      <c r="D515" s="234" t="s">
        <v>286</v>
      </c>
      <c r="E515" s="41"/>
      <c r="F515" s="235" t="s">
        <v>945</v>
      </c>
      <c r="G515" s="41"/>
      <c r="H515" s="41"/>
      <c r="I515" s="236"/>
      <c r="J515" s="41"/>
      <c r="K515" s="41"/>
      <c r="L515" s="45"/>
      <c r="M515" s="237"/>
      <c r="N515" s="238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286</v>
      </c>
      <c r="AU515" s="18" t="s">
        <v>85</v>
      </c>
    </row>
    <row r="516" s="2" customFormat="1" ht="14.5" customHeight="1">
      <c r="A516" s="39"/>
      <c r="B516" s="40"/>
      <c r="C516" s="261" t="s">
        <v>946</v>
      </c>
      <c r="D516" s="261" t="s">
        <v>400</v>
      </c>
      <c r="E516" s="262" t="s">
        <v>947</v>
      </c>
      <c r="F516" s="263" t="s">
        <v>948</v>
      </c>
      <c r="G516" s="264" t="s">
        <v>380</v>
      </c>
      <c r="H516" s="265">
        <v>2</v>
      </c>
      <c r="I516" s="266"/>
      <c r="J516" s="267">
        <f>ROUND(I516*H516,2)</f>
        <v>0</v>
      </c>
      <c r="K516" s="263" t="s">
        <v>283</v>
      </c>
      <c r="L516" s="268"/>
      <c r="M516" s="269" t="s">
        <v>1</v>
      </c>
      <c r="N516" s="270" t="s">
        <v>41</v>
      </c>
      <c r="O516" s="92"/>
      <c r="P516" s="230">
        <f>O516*H516</f>
        <v>0</v>
      </c>
      <c r="Q516" s="230">
        <v>0.012</v>
      </c>
      <c r="R516" s="230">
        <f>Q516*H516</f>
        <v>0.024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326</v>
      </c>
      <c r="AT516" s="232" t="s">
        <v>400</v>
      </c>
      <c r="AU516" s="232" t="s">
        <v>85</v>
      </c>
      <c r="AY516" s="18" t="s">
        <v>277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21</v>
      </c>
      <c r="BK516" s="233">
        <f>ROUND(I516*H516,2)</f>
        <v>0</v>
      </c>
      <c r="BL516" s="18" t="s">
        <v>284</v>
      </c>
      <c r="BM516" s="232" t="s">
        <v>949</v>
      </c>
    </row>
    <row r="517" s="2" customFormat="1">
      <c r="A517" s="39"/>
      <c r="B517" s="40"/>
      <c r="C517" s="41"/>
      <c r="D517" s="234" t="s">
        <v>286</v>
      </c>
      <c r="E517" s="41"/>
      <c r="F517" s="235" t="s">
        <v>950</v>
      </c>
      <c r="G517" s="41"/>
      <c r="H517" s="41"/>
      <c r="I517" s="236"/>
      <c r="J517" s="41"/>
      <c r="K517" s="41"/>
      <c r="L517" s="45"/>
      <c r="M517" s="237"/>
      <c r="N517" s="238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286</v>
      </c>
      <c r="AU517" s="18" t="s">
        <v>85</v>
      </c>
    </row>
    <row r="518" s="2" customFormat="1" ht="14.5" customHeight="1">
      <c r="A518" s="39"/>
      <c r="B518" s="40"/>
      <c r="C518" s="221" t="s">
        <v>951</v>
      </c>
      <c r="D518" s="221" t="s">
        <v>279</v>
      </c>
      <c r="E518" s="222" t="s">
        <v>952</v>
      </c>
      <c r="F518" s="223" t="s">
        <v>953</v>
      </c>
      <c r="G518" s="224" t="s">
        <v>297</v>
      </c>
      <c r="H518" s="225">
        <v>0.50700000000000001</v>
      </c>
      <c r="I518" s="226"/>
      <c r="J518" s="227">
        <f>ROUND(I518*H518,2)</f>
        <v>0</v>
      </c>
      <c r="K518" s="223" t="s">
        <v>283</v>
      </c>
      <c r="L518" s="45"/>
      <c r="M518" s="228" t="s">
        <v>1</v>
      </c>
      <c r="N518" s="229" t="s">
        <v>41</v>
      </c>
      <c r="O518" s="92"/>
      <c r="P518" s="230">
        <f>O518*H518</f>
        <v>0</v>
      </c>
      <c r="Q518" s="230">
        <v>0</v>
      </c>
      <c r="R518" s="230">
        <f>Q518*H518</f>
        <v>0</v>
      </c>
      <c r="S518" s="230">
        <v>2</v>
      </c>
      <c r="T518" s="231">
        <f>S518*H518</f>
        <v>1.014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2" t="s">
        <v>284</v>
      </c>
      <c r="AT518" s="232" t="s">
        <v>279</v>
      </c>
      <c r="AU518" s="232" t="s">
        <v>85</v>
      </c>
      <c r="AY518" s="18" t="s">
        <v>277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8" t="s">
        <v>21</v>
      </c>
      <c r="BK518" s="233">
        <f>ROUND(I518*H518,2)</f>
        <v>0</v>
      </c>
      <c r="BL518" s="18" t="s">
        <v>284</v>
      </c>
      <c r="BM518" s="232" t="s">
        <v>954</v>
      </c>
    </row>
    <row r="519" s="2" customFormat="1">
      <c r="A519" s="39"/>
      <c r="B519" s="40"/>
      <c r="C519" s="41"/>
      <c r="D519" s="234" t="s">
        <v>286</v>
      </c>
      <c r="E519" s="41"/>
      <c r="F519" s="235" t="s">
        <v>955</v>
      </c>
      <c r="G519" s="41"/>
      <c r="H519" s="41"/>
      <c r="I519" s="236"/>
      <c r="J519" s="41"/>
      <c r="K519" s="41"/>
      <c r="L519" s="45"/>
      <c r="M519" s="237"/>
      <c r="N519" s="238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286</v>
      </c>
      <c r="AU519" s="18" t="s">
        <v>85</v>
      </c>
    </row>
    <row r="520" s="13" customFormat="1">
      <c r="A520" s="13"/>
      <c r="B520" s="239"/>
      <c r="C520" s="240"/>
      <c r="D520" s="234" t="s">
        <v>288</v>
      </c>
      <c r="E520" s="241" t="s">
        <v>1</v>
      </c>
      <c r="F520" s="242" t="s">
        <v>956</v>
      </c>
      <c r="G520" s="240"/>
      <c r="H520" s="243">
        <v>0.50700000000000001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288</v>
      </c>
      <c r="AU520" s="249" t="s">
        <v>85</v>
      </c>
      <c r="AV520" s="13" t="s">
        <v>85</v>
      </c>
      <c r="AW520" s="13" t="s">
        <v>33</v>
      </c>
      <c r="AX520" s="13" t="s">
        <v>21</v>
      </c>
      <c r="AY520" s="249" t="s">
        <v>277</v>
      </c>
    </row>
    <row r="521" s="2" customFormat="1" ht="20.5" customHeight="1">
      <c r="A521" s="39"/>
      <c r="B521" s="40"/>
      <c r="C521" s="221" t="s">
        <v>957</v>
      </c>
      <c r="D521" s="221" t="s">
        <v>279</v>
      </c>
      <c r="E521" s="222" t="s">
        <v>958</v>
      </c>
      <c r="F521" s="223" t="s">
        <v>959</v>
      </c>
      <c r="G521" s="224" t="s">
        <v>297</v>
      </c>
      <c r="H521" s="225">
        <v>1.0129999999999999</v>
      </c>
      <c r="I521" s="226"/>
      <c r="J521" s="227">
        <f>ROUND(I521*H521,2)</f>
        <v>0</v>
      </c>
      <c r="K521" s="223" t="s">
        <v>283</v>
      </c>
      <c r="L521" s="45"/>
      <c r="M521" s="228" t="s">
        <v>1</v>
      </c>
      <c r="N521" s="229" t="s">
        <v>41</v>
      </c>
      <c r="O521" s="92"/>
      <c r="P521" s="230">
        <f>O521*H521</f>
        <v>0</v>
      </c>
      <c r="Q521" s="230">
        <v>0</v>
      </c>
      <c r="R521" s="230">
        <f>Q521*H521</f>
        <v>0</v>
      </c>
      <c r="S521" s="230">
        <v>2.3999999999999999</v>
      </c>
      <c r="T521" s="231">
        <f>S521*H521</f>
        <v>2.4311999999999996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284</v>
      </c>
      <c r="AT521" s="232" t="s">
        <v>279</v>
      </c>
      <c r="AU521" s="232" t="s">
        <v>85</v>
      </c>
      <c r="AY521" s="18" t="s">
        <v>277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21</v>
      </c>
      <c r="BK521" s="233">
        <f>ROUND(I521*H521,2)</f>
        <v>0</v>
      </c>
      <c r="BL521" s="18" t="s">
        <v>284</v>
      </c>
      <c r="BM521" s="232" t="s">
        <v>960</v>
      </c>
    </row>
    <row r="522" s="2" customFormat="1">
      <c r="A522" s="39"/>
      <c r="B522" s="40"/>
      <c r="C522" s="41"/>
      <c r="D522" s="234" t="s">
        <v>286</v>
      </c>
      <c r="E522" s="41"/>
      <c r="F522" s="235" t="s">
        <v>961</v>
      </c>
      <c r="G522" s="41"/>
      <c r="H522" s="41"/>
      <c r="I522" s="236"/>
      <c r="J522" s="41"/>
      <c r="K522" s="41"/>
      <c r="L522" s="45"/>
      <c r="M522" s="237"/>
      <c r="N522" s="238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286</v>
      </c>
      <c r="AU522" s="18" t="s">
        <v>85</v>
      </c>
    </row>
    <row r="523" s="13" customFormat="1">
      <c r="A523" s="13"/>
      <c r="B523" s="239"/>
      <c r="C523" s="240"/>
      <c r="D523" s="234" t="s">
        <v>288</v>
      </c>
      <c r="E523" s="241" t="s">
        <v>1</v>
      </c>
      <c r="F523" s="242" t="s">
        <v>962</v>
      </c>
      <c r="G523" s="240"/>
      <c r="H523" s="243">
        <v>1.0129999999999999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288</v>
      </c>
      <c r="AU523" s="249" t="s">
        <v>85</v>
      </c>
      <c r="AV523" s="13" t="s">
        <v>85</v>
      </c>
      <c r="AW523" s="13" t="s">
        <v>33</v>
      </c>
      <c r="AX523" s="13" t="s">
        <v>21</v>
      </c>
      <c r="AY523" s="249" t="s">
        <v>277</v>
      </c>
    </row>
    <row r="524" s="2" customFormat="1" ht="14.5" customHeight="1">
      <c r="A524" s="39"/>
      <c r="B524" s="40"/>
      <c r="C524" s="221" t="s">
        <v>963</v>
      </c>
      <c r="D524" s="221" t="s">
        <v>279</v>
      </c>
      <c r="E524" s="222" t="s">
        <v>964</v>
      </c>
      <c r="F524" s="223" t="s">
        <v>965</v>
      </c>
      <c r="G524" s="224" t="s">
        <v>282</v>
      </c>
      <c r="H524" s="225">
        <v>5.2649999999999997</v>
      </c>
      <c r="I524" s="226"/>
      <c r="J524" s="227">
        <f>ROUND(I524*H524,2)</f>
        <v>0</v>
      </c>
      <c r="K524" s="223" t="s">
        <v>283</v>
      </c>
      <c r="L524" s="45"/>
      <c r="M524" s="228" t="s">
        <v>1</v>
      </c>
      <c r="N524" s="229" t="s">
        <v>41</v>
      </c>
      <c r="O524" s="92"/>
      <c r="P524" s="230">
        <f>O524*H524</f>
        <v>0</v>
      </c>
      <c r="Q524" s="230">
        <v>0</v>
      </c>
      <c r="R524" s="230">
        <f>Q524*H524</f>
        <v>0</v>
      </c>
      <c r="S524" s="230">
        <v>0.10000000000000001</v>
      </c>
      <c r="T524" s="231">
        <f>S524*H524</f>
        <v>0.52649999999999997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284</v>
      </c>
      <c r="AT524" s="232" t="s">
        <v>279</v>
      </c>
      <c r="AU524" s="232" t="s">
        <v>85</v>
      </c>
      <c r="AY524" s="18" t="s">
        <v>277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21</v>
      </c>
      <c r="BK524" s="233">
        <f>ROUND(I524*H524,2)</f>
        <v>0</v>
      </c>
      <c r="BL524" s="18" t="s">
        <v>284</v>
      </c>
      <c r="BM524" s="232" t="s">
        <v>966</v>
      </c>
    </row>
    <row r="525" s="13" customFormat="1">
      <c r="A525" s="13"/>
      <c r="B525" s="239"/>
      <c r="C525" s="240"/>
      <c r="D525" s="234" t="s">
        <v>288</v>
      </c>
      <c r="E525" s="241" t="s">
        <v>1</v>
      </c>
      <c r="F525" s="242" t="s">
        <v>967</v>
      </c>
      <c r="G525" s="240"/>
      <c r="H525" s="243">
        <v>5.2649999999999997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288</v>
      </c>
      <c r="AU525" s="249" t="s">
        <v>85</v>
      </c>
      <c r="AV525" s="13" t="s">
        <v>85</v>
      </c>
      <c r="AW525" s="13" t="s">
        <v>33</v>
      </c>
      <c r="AX525" s="13" t="s">
        <v>21</v>
      </c>
      <c r="AY525" s="249" t="s">
        <v>277</v>
      </c>
    </row>
    <row r="526" s="2" customFormat="1" ht="14.5" customHeight="1">
      <c r="A526" s="39"/>
      <c r="B526" s="40"/>
      <c r="C526" s="221" t="s">
        <v>968</v>
      </c>
      <c r="D526" s="221" t="s">
        <v>279</v>
      </c>
      <c r="E526" s="222" t="s">
        <v>969</v>
      </c>
      <c r="F526" s="223" t="s">
        <v>970</v>
      </c>
      <c r="G526" s="224" t="s">
        <v>282</v>
      </c>
      <c r="H526" s="225">
        <v>94.400999999999996</v>
      </c>
      <c r="I526" s="226"/>
      <c r="J526" s="227">
        <f>ROUND(I526*H526,2)</f>
        <v>0</v>
      </c>
      <c r="K526" s="223" t="s">
        <v>283</v>
      </c>
      <c r="L526" s="45"/>
      <c r="M526" s="228" t="s">
        <v>1</v>
      </c>
      <c r="N526" s="229" t="s">
        <v>41</v>
      </c>
      <c r="O526" s="92"/>
      <c r="P526" s="230">
        <f>O526*H526</f>
        <v>0</v>
      </c>
      <c r="Q526" s="230">
        <v>0</v>
      </c>
      <c r="R526" s="230">
        <f>Q526*H526</f>
        <v>0</v>
      </c>
      <c r="S526" s="230">
        <v>0.113</v>
      </c>
      <c r="T526" s="231">
        <f>S526*H526</f>
        <v>10.667313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2" t="s">
        <v>284</v>
      </c>
      <c r="AT526" s="232" t="s">
        <v>279</v>
      </c>
      <c r="AU526" s="232" t="s">
        <v>85</v>
      </c>
      <c r="AY526" s="18" t="s">
        <v>277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8" t="s">
        <v>21</v>
      </c>
      <c r="BK526" s="233">
        <f>ROUND(I526*H526,2)</f>
        <v>0</v>
      </c>
      <c r="BL526" s="18" t="s">
        <v>284</v>
      </c>
      <c r="BM526" s="232" t="s">
        <v>971</v>
      </c>
    </row>
    <row r="527" s="2" customFormat="1">
      <c r="A527" s="39"/>
      <c r="B527" s="40"/>
      <c r="C527" s="41"/>
      <c r="D527" s="234" t="s">
        <v>286</v>
      </c>
      <c r="E527" s="41"/>
      <c r="F527" s="235" t="s">
        <v>972</v>
      </c>
      <c r="G527" s="41"/>
      <c r="H527" s="41"/>
      <c r="I527" s="236"/>
      <c r="J527" s="41"/>
      <c r="K527" s="41"/>
      <c r="L527" s="45"/>
      <c r="M527" s="237"/>
      <c r="N527" s="238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286</v>
      </c>
      <c r="AU527" s="18" t="s">
        <v>85</v>
      </c>
    </row>
    <row r="528" s="13" customFormat="1">
      <c r="A528" s="13"/>
      <c r="B528" s="239"/>
      <c r="C528" s="240"/>
      <c r="D528" s="234" t="s">
        <v>288</v>
      </c>
      <c r="E528" s="241" t="s">
        <v>1</v>
      </c>
      <c r="F528" s="242" t="s">
        <v>973</v>
      </c>
      <c r="G528" s="240"/>
      <c r="H528" s="243">
        <v>44.625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288</v>
      </c>
      <c r="AU528" s="249" t="s">
        <v>85</v>
      </c>
      <c r="AV528" s="13" t="s">
        <v>85</v>
      </c>
      <c r="AW528" s="13" t="s">
        <v>33</v>
      </c>
      <c r="AX528" s="13" t="s">
        <v>76</v>
      </c>
      <c r="AY528" s="249" t="s">
        <v>277</v>
      </c>
    </row>
    <row r="529" s="13" customFormat="1">
      <c r="A529" s="13"/>
      <c r="B529" s="239"/>
      <c r="C529" s="240"/>
      <c r="D529" s="234" t="s">
        <v>288</v>
      </c>
      <c r="E529" s="241" t="s">
        <v>1</v>
      </c>
      <c r="F529" s="242" t="s">
        <v>974</v>
      </c>
      <c r="G529" s="240"/>
      <c r="H529" s="243">
        <v>49.776000000000003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288</v>
      </c>
      <c r="AU529" s="249" t="s">
        <v>85</v>
      </c>
      <c r="AV529" s="13" t="s">
        <v>85</v>
      </c>
      <c r="AW529" s="13" t="s">
        <v>33</v>
      </c>
      <c r="AX529" s="13" t="s">
        <v>76</v>
      </c>
      <c r="AY529" s="249" t="s">
        <v>277</v>
      </c>
    </row>
    <row r="530" s="14" customFormat="1">
      <c r="A530" s="14"/>
      <c r="B530" s="250"/>
      <c r="C530" s="251"/>
      <c r="D530" s="234" t="s">
        <v>288</v>
      </c>
      <c r="E530" s="252" t="s">
        <v>1</v>
      </c>
      <c r="F530" s="253" t="s">
        <v>302</v>
      </c>
      <c r="G530" s="251"/>
      <c r="H530" s="254">
        <v>94.400999999999996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0" t="s">
        <v>288</v>
      </c>
      <c r="AU530" s="260" t="s">
        <v>85</v>
      </c>
      <c r="AV530" s="14" t="s">
        <v>284</v>
      </c>
      <c r="AW530" s="14" t="s">
        <v>33</v>
      </c>
      <c r="AX530" s="14" t="s">
        <v>21</v>
      </c>
      <c r="AY530" s="260" t="s">
        <v>277</v>
      </c>
    </row>
    <row r="531" s="2" customFormat="1" ht="22.9" customHeight="1">
      <c r="A531" s="39"/>
      <c r="B531" s="40"/>
      <c r="C531" s="221" t="s">
        <v>975</v>
      </c>
      <c r="D531" s="221" t="s">
        <v>279</v>
      </c>
      <c r="E531" s="222" t="s">
        <v>976</v>
      </c>
      <c r="F531" s="223" t="s">
        <v>977</v>
      </c>
      <c r="G531" s="224" t="s">
        <v>297</v>
      </c>
      <c r="H531" s="225">
        <v>0.73099999999999998</v>
      </c>
      <c r="I531" s="226"/>
      <c r="J531" s="227">
        <f>ROUND(I531*H531,2)</f>
        <v>0</v>
      </c>
      <c r="K531" s="223" t="s">
        <v>283</v>
      </c>
      <c r="L531" s="45"/>
      <c r="M531" s="228" t="s">
        <v>1</v>
      </c>
      <c r="N531" s="229" t="s">
        <v>41</v>
      </c>
      <c r="O531" s="92"/>
      <c r="P531" s="230">
        <f>O531*H531</f>
        <v>0</v>
      </c>
      <c r="Q531" s="230">
        <v>0</v>
      </c>
      <c r="R531" s="230">
        <f>Q531*H531</f>
        <v>0</v>
      </c>
      <c r="S531" s="230">
        <v>1.6000000000000001</v>
      </c>
      <c r="T531" s="231">
        <f>S531*H531</f>
        <v>1.1696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284</v>
      </c>
      <c r="AT531" s="232" t="s">
        <v>279</v>
      </c>
      <c r="AU531" s="232" t="s">
        <v>85</v>
      </c>
      <c r="AY531" s="18" t="s">
        <v>277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21</v>
      </c>
      <c r="BK531" s="233">
        <f>ROUND(I531*H531,2)</f>
        <v>0</v>
      </c>
      <c r="BL531" s="18" t="s">
        <v>284</v>
      </c>
      <c r="BM531" s="232" t="s">
        <v>978</v>
      </c>
    </row>
    <row r="532" s="2" customFormat="1">
      <c r="A532" s="39"/>
      <c r="B532" s="40"/>
      <c r="C532" s="41"/>
      <c r="D532" s="234" t="s">
        <v>286</v>
      </c>
      <c r="E532" s="41"/>
      <c r="F532" s="235" t="s">
        <v>979</v>
      </c>
      <c r="G532" s="41"/>
      <c r="H532" s="41"/>
      <c r="I532" s="236"/>
      <c r="J532" s="41"/>
      <c r="K532" s="41"/>
      <c r="L532" s="45"/>
      <c r="M532" s="237"/>
      <c r="N532" s="238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286</v>
      </c>
      <c r="AU532" s="18" t="s">
        <v>85</v>
      </c>
    </row>
    <row r="533" s="13" customFormat="1">
      <c r="A533" s="13"/>
      <c r="B533" s="239"/>
      <c r="C533" s="240"/>
      <c r="D533" s="234" t="s">
        <v>288</v>
      </c>
      <c r="E533" s="241" t="s">
        <v>1</v>
      </c>
      <c r="F533" s="242" t="s">
        <v>980</v>
      </c>
      <c r="G533" s="240"/>
      <c r="H533" s="243">
        <v>0.73099999999999998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288</v>
      </c>
      <c r="AU533" s="249" t="s">
        <v>85</v>
      </c>
      <c r="AV533" s="13" t="s">
        <v>85</v>
      </c>
      <c r="AW533" s="13" t="s">
        <v>33</v>
      </c>
      <c r="AX533" s="13" t="s">
        <v>21</v>
      </c>
      <c r="AY533" s="249" t="s">
        <v>277</v>
      </c>
    </row>
    <row r="534" s="2" customFormat="1" ht="14.5" customHeight="1">
      <c r="A534" s="39"/>
      <c r="B534" s="40"/>
      <c r="C534" s="221" t="s">
        <v>981</v>
      </c>
      <c r="D534" s="221" t="s">
        <v>279</v>
      </c>
      <c r="E534" s="222" t="s">
        <v>982</v>
      </c>
      <c r="F534" s="223" t="s">
        <v>983</v>
      </c>
      <c r="G534" s="224" t="s">
        <v>297</v>
      </c>
      <c r="H534" s="225">
        <v>0.54000000000000004</v>
      </c>
      <c r="I534" s="226"/>
      <c r="J534" s="227">
        <f>ROUND(I534*H534,2)</f>
        <v>0</v>
      </c>
      <c r="K534" s="223" t="s">
        <v>283</v>
      </c>
      <c r="L534" s="45"/>
      <c r="M534" s="228" t="s">
        <v>1</v>
      </c>
      <c r="N534" s="229" t="s">
        <v>41</v>
      </c>
      <c r="O534" s="92"/>
      <c r="P534" s="230">
        <f>O534*H534</f>
        <v>0</v>
      </c>
      <c r="Q534" s="230">
        <v>0</v>
      </c>
      <c r="R534" s="230">
        <f>Q534*H534</f>
        <v>0</v>
      </c>
      <c r="S534" s="230">
        <v>2.3999999999999999</v>
      </c>
      <c r="T534" s="231">
        <f>S534*H534</f>
        <v>1.296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284</v>
      </c>
      <c r="AT534" s="232" t="s">
        <v>279</v>
      </c>
      <c r="AU534" s="232" t="s">
        <v>85</v>
      </c>
      <c r="AY534" s="18" t="s">
        <v>277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21</v>
      </c>
      <c r="BK534" s="233">
        <f>ROUND(I534*H534,2)</f>
        <v>0</v>
      </c>
      <c r="BL534" s="18" t="s">
        <v>284</v>
      </c>
      <c r="BM534" s="232" t="s">
        <v>984</v>
      </c>
    </row>
    <row r="535" s="2" customFormat="1">
      <c r="A535" s="39"/>
      <c r="B535" s="40"/>
      <c r="C535" s="41"/>
      <c r="D535" s="234" t="s">
        <v>286</v>
      </c>
      <c r="E535" s="41"/>
      <c r="F535" s="235" t="s">
        <v>985</v>
      </c>
      <c r="G535" s="41"/>
      <c r="H535" s="41"/>
      <c r="I535" s="236"/>
      <c r="J535" s="41"/>
      <c r="K535" s="41"/>
      <c r="L535" s="45"/>
      <c r="M535" s="237"/>
      <c r="N535" s="238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286</v>
      </c>
      <c r="AU535" s="18" t="s">
        <v>85</v>
      </c>
    </row>
    <row r="536" s="13" customFormat="1">
      <c r="A536" s="13"/>
      <c r="B536" s="239"/>
      <c r="C536" s="240"/>
      <c r="D536" s="234" t="s">
        <v>288</v>
      </c>
      <c r="E536" s="241" t="s">
        <v>1</v>
      </c>
      <c r="F536" s="242" t="s">
        <v>986</v>
      </c>
      <c r="G536" s="240"/>
      <c r="H536" s="243">
        <v>0.54000000000000004</v>
      </c>
      <c r="I536" s="244"/>
      <c r="J536" s="240"/>
      <c r="K536" s="240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288</v>
      </c>
      <c r="AU536" s="249" t="s">
        <v>85</v>
      </c>
      <c r="AV536" s="13" t="s">
        <v>85</v>
      </c>
      <c r="AW536" s="13" t="s">
        <v>33</v>
      </c>
      <c r="AX536" s="13" t="s">
        <v>21</v>
      </c>
      <c r="AY536" s="249" t="s">
        <v>277</v>
      </c>
    </row>
    <row r="537" s="2" customFormat="1" ht="31" customHeight="1">
      <c r="A537" s="39"/>
      <c r="B537" s="40"/>
      <c r="C537" s="221" t="s">
        <v>987</v>
      </c>
      <c r="D537" s="221" t="s">
        <v>279</v>
      </c>
      <c r="E537" s="222" t="s">
        <v>988</v>
      </c>
      <c r="F537" s="223" t="s">
        <v>989</v>
      </c>
      <c r="G537" s="224" t="s">
        <v>297</v>
      </c>
      <c r="H537" s="225">
        <v>11.880000000000001</v>
      </c>
      <c r="I537" s="226"/>
      <c r="J537" s="227">
        <f>ROUND(I537*H537,2)</f>
        <v>0</v>
      </c>
      <c r="K537" s="223" t="s">
        <v>283</v>
      </c>
      <c r="L537" s="45"/>
      <c r="M537" s="228" t="s">
        <v>1</v>
      </c>
      <c r="N537" s="229" t="s">
        <v>41</v>
      </c>
      <c r="O537" s="92"/>
      <c r="P537" s="230">
        <f>O537*H537</f>
        <v>0</v>
      </c>
      <c r="Q537" s="230">
        <v>0</v>
      </c>
      <c r="R537" s="230">
        <f>Q537*H537</f>
        <v>0</v>
      </c>
      <c r="S537" s="230">
        <v>2.2000000000000002</v>
      </c>
      <c r="T537" s="231">
        <f>S537*H537</f>
        <v>26.136000000000003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284</v>
      </c>
      <c r="AT537" s="232" t="s">
        <v>279</v>
      </c>
      <c r="AU537" s="232" t="s">
        <v>85</v>
      </c>
      <c r="AY537" s="18" t="s">
        <v>277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21</v>
      </c>
      <c r="BK537" s="233">
        <f>ROUND(I537*H537,2)</f>
        <v>0</v>
      </c>
      <c r="BL537" s="18" t="s">
        <v>284</v>
      </c>
      <c r="BM537" s="232" t="s">
        <v>990</v>
      </c>
    </row>
    <row r="538" s="2" customFormat="1">
      <c r="A538" s="39"/>
      <c r="B538" s="40"/>
      <c r="C538" s="41"/>
      <c r="D538" s="234" t="s">
        <v>286</v>
      </c>
      <c r="E538" s="41"/>
      <c r="F538" s="235" t="s">
        <v>991</v>
      </c>
      <c r="G538" s="41"/>
      <c r="H538" s="41"/>
      <c r="I538" s="236"/>
      <c r="J538" s="41"/>
      <c r="K538" s="41"/>
      <c r="L538" s="45"/>
      <c r="M538" s="237"/>
      <c r="N538" s="238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286</v>
      </c>
      <c r="AU538" s="18" t="s">
        <v>85</v>
      </c>
    </row>
    <row r="539" s="13" customFormat="1">
      <c r="A539" s="13"/>
      <c r="B539" s="239"/>
      <c r="C539" s="240"/>
      <c r="D539" s="234" t="s">
        <v>288</v>
      </c>
      <c r="E539" s="241" t="s">
        <v>1</v>
      </c>
      <c r="F539" s="242" t="s">
        <v>992</v>
      </c>
      <c r="G539" s="240"/>
      <c r="H539" s="243">
        <v>11.880000000000001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288</v>
      </c>
      <c r="AU539" s="249" t="s">
        <v>85</v>
      </c>
      <c r="AV539" s="13" t="s">
        <v>85</v>
      </c>
      <c r="AW539" s="13" t="s">
        <v>33</v>
      </c>
      <c r="AX539" s="13" t="s">
        <v>21</v>
      </c>
      <c r="AY539" s="249" t="s">
        <v>277</v>
      </c>
    </row>
    <row r="540" s="2" customFormat="1" ht="31" customHeight="1">
      <c r="A540" s="39"/>
      <c r="B540" s="40"/>
      <c r="C540" s="221" t="s">
        <v>993</v>
      </c>
      <c r="D540" s="221" t="s">
        <v>279</v>
      </c>
      <c r="E540" s="222" t="s">
        <v>994</v>
      </c>
      <c r="F540" s="223" t="s">
        <v>995</v>
      </c>
      <c r="G540" s="224" t="s">
        <v>297</v>
      </c>
      <c r="H540" s="225">
        <v>4.0140000000000002</v>
      </c>
      <c r="I540" s="226"/>
      <c r="J540" s="227">
        <f>ROUND(I540*H540,2)</f>
        <v>0</v>
      </c>
      <c r="K540" s="223" t="s">
        <v>283</v>
      </c>
      <c r="L540" s="45"/>
      <c r="M540" s="228" t="s">
        <v>1</v>
      </c>
      <c r="N540" s="229" t="s">
        <v>41</v>
      </c>
      <c r="O540" s="92"/>
      <c r="P540" s="230">
        <f>O540*H540</f>
        <v>0</v>
      </c>
      <c r="Q540" s="230">
        <v>0</v>
      </c>
      <c r="R540" s="230">
        <f>Q540*H540</f>
        <v>0</v>
      </c>
      <c r="S540" s="230">
        <v>2.2000000000000002</v>
      </c>
      <c r="T540" s="231">
        <f>S540*H540</f>
        <v>8.8308000000000018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284</v>
      </c>
      <c r="AT540" s="232" t="s">
        <v>279</v>
      </c>
      <c r="AU540" s="232" t="s">
        <v>85</v>
      </c>
      <c r="AY540" s="18" t="s">
        <v>277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21</v>
      </c>
      <c r="BK540" s="233">
        <f>ROUND(I540*H540,2)</f>
        <v>0</v>
      </c>
      <c r="BL540" s="18" t="s">
        <v>284</v>
      </c>
      <c r="BM540" s="232" t="s">
        <v>996</v>
      </c>
    </row>
    <row r="541" s="2" customFormat="1">
      <c r="A541" s="39"/>
      <c r="B541" s="40"/>
      <c r="C541" s="41"/>
      <c r="D541" s="234" t="s">
        <v>286</v>
      </c>
      <c r="E541" s="41"/>
      <c r="F541" s="235" t="s">
        <v>997</v>
      </c>
      <c r="G541" s="41"/>
      <c r="H541" s="41"/>
      <c r="I541" s="236"/>
      <c r="J541" s="41"/>
      <c r="K541" s="41"/>
      <c r="L541" s="45"/>
      <c r="M541" s="237"/>
      <c r="N541" s="238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286</v>
      </c>
      <c r="AU541" s="18" t="s">
        <v>85</v>
      </c>
    </row>
    <row r="542" s="13" customFormat="1">
      <c r="A542" s="13"/>
      <c r="B542" s="239"/>
      <c r="C542" s="240"/>
      <c r="D542" s="234" t="s">
        <v>288</v>
      </c>
      <c r="E542" s="241" t="s">
        <v>1</v>
      </c>
      <c r="F542" s="242" t="s">
        <v>998</v>
      </c>
      <c r="G542" s="240"/>
      <c r="H542" s="243">
        <v>4.0140000000000002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288</v>
      </c>
      <c r="AU542" s="249" t="s">
        <v>85</v>
      </c>
      <c r="AV542" s="13" t="s">
        <v>85</v>
      </c>
      <c r="AW542" s="13" t="s">
        <v>33</v>
      </c>
      <c r="AX542" s="13" t="s">
        <v>21</v>
      </c>
      <c r="AY542" s="249" t="s">
        <v>277</v>
      </c>
    </row>
    <row r="543" s="2" customFormat="1" ht="22.9" customHeight="1">
      <c r="A543" s="39"/>
      <c r="B543" s="40"/>
      <c r="C543" s="221" t="s">
        <v>999</v>
      </c>
      <c r="D543" s="221" t="s">
        <v>279</v>
      </c>
      <c r="E543" s="222" t="s">
        <v>1000</v>
      </c>
      <c r="F543" s="223" t="s">
        <v>1001</v>
      </c>
      <c r="G543" s="224" t="s">
        <v>297</v>
      </c>
      <c r="H543" s="225">
        <v>3.3759999999999999</v>
      </c>
      <c r="I543" s="226"/>
      <c r="J543" s="227">
        <f>ROUND(I543*H543,2)</f>
        <v>0</v>
      </c>
      <c r="K543" s="223" t="s">
        <v>283</v>
      </c>
      <c r="L543" s="45"/>
      <c r="M543" s="228" t="s">
        <v>1</v>
      </c>
      <c r="N543" s="229" t="s">
        <v>41</v>
      </c>
      <c r="O543" s="92"/>
      <c r="P543" s="230">
        <f>O543*H543</f>
        <v>0</v>
      </c>
      <c r="Q543" s="230">
        <v>0</v>
      </c>
      <c r="R543" s="230">
        <f>Q543*H543</f>
        <v>0</v>
      </c>
      <c r="S543" s="230">
        <v>1.3999999999999999</v>
      </c>
      <c r="T543" s="231">
        <f>S543*H543</f>
        <v>4.7263999999999999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2" t="s">
        <v>284</v>
      </c>
      <c r="AT543" s="232" t="s">
        <v>279</v>
      </c>
      <c r="AU543" s="232" t="s">
        <v>85</v>
      </c>
      <c r="AY543" s="18" t="s">
        <v>277</v>
      </c>
      <c r="BE543" s="233">
        <f>IF(N543="základní",J543,0)</f>
        <v>0</v>
      </c>
      <c r="BF543" s="233">
        <f>IF(N543="snížená",J543,0)</f>
        <v>0</v>
      </c>
      <c r="BG543" s="233">
        <f>IF(N543="zákl. přenesená",J543,0)</f>
        <v>0</v>
      </c>
      <c r="BH543" s="233">
        <f>IF(N543="sníž. přenesená",J543,0)</f>
        <v>0</v>
      </c>
      <c r="BI543" s="233">
        <f>IF(N543="nulová",J543,0)</f>
        <v>0</v>
      </c>
      <c r="BJ543" s="18" t="s">
        <v>21</v>
      </c>
      <c r="BK543" s="233">
        <f>ROUND(I543*H543,2)</f>
        <v>0</v>
      </c>
      <c r="BL543" s="18" t="s">
        <v>284</v>
      </c>
      <c r="BM543" s="232" t="s">
        <v>1002</v>
      </c>
    </row>
    <row r="544" s="2" customFormat="1">
      <c r="A544" s="39"/>
      <c r="B544" s="40"/>
      <c r="C544" s="41"/>
      <c r="D544" s="234" t="s">
        <v>286</v>
      </c>
      <c r="E544" s="41"/>
      <c r="F544" s="235" t="s">
        <v>1003</v>
      </c>
      <c r="G544" s="41"/>
      <c r="H544" s="41"/>
      <c r="I544" s="236"/>
      <c r="J544" s="41"/>
      <c r="K544" s="41"/>
      <c r="L544" s="45"/>
      <c r="M544" s="237"/>
      <c r="N544" s="238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286</v>
      </c>
      <c r="AU544" s="18" t="s">
        <v>85</v>
      </c>
    </row>
    <row r="545" s="13" customFormat="1">
      <c r="A545" s="13"/>
      <c r="B545" s="239"/>
      <c r="C545" s="240"/>
      <c r="D545" s="234" t="s">
        <v>288</v>
      </c>
      <c r="E545" s="241" t="s">
        <v>1</v>
      </c>
      <c r="F545" s="242" t="s">
        <v>1004</v>
      </c>
      <c r="G545" s="240"/>
      <c r="H545" s="243">
        <v>3.3759999999999999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288</v>
      </c>
      <c r="AU545" s="249" t="s">
        <v>85</v>
      </c>
      <c r="AV545" s="13" t="s">
        <v>85</v>
      </c>
      <c r="AW545" s="13" t="s">
        <v>33</v>
      </c>
      <c r="AX545" s="13" t="s">
        <v>21</v>
      </c>
      <c r="AY545" s="249" t="s">
        <v>277</v>
      </c>
    </row>
    <row r="546" s="2" customFormat="1" ht="22.9" customHeight="1">
      <c r="A546" s="39"/>
      <c r="B546" s="40"/>
      <c r="C546" s="221" t="s">
        <v>1005</v>
      </c>
      <c r="D546" s="221" t="s">
        <v>279</v>
      </c>
      <c r="E546" s="222" t="s">
        <v>1006</v>
      </c>
      <c r="F546" s="223" t="s">
        <v>1007</v>
      </c>
      <c r="G546" s="224" t="s">
        <v>282</v>
      </c>
      <c r="H546" s="225">
        <v>5.0119999999999996</v>
      </c>
      <c r="I546" s="226"/>
      <c r="J546" s="227">
        <f>ROUND(I546*H546,2)</f>
        <v>0</v>
      </c>
      <c r="K546" s="223" t="s">
        <v>283</v>
      </c>
      <c r="L546" s="45"/>
      <c r="M546" s="228" t="s">
        <v>1</v>
      </c>
      <c r="N546" s="229" t="s">
        <v>41</v>
      </c>
      <c r="O546" s="92"/>
      <c r="P546" s="230">
        <f>O546*H546</f>
        <v>0</v>
      </c>
      <c r="Q546" s="230">
        <v>0</v>
      </c>
      <c r="R546" s="230">
        <f>Q546*H546</f>
        <v>0</v>
      </c>
      <c r="S546" s="230">
        <v>0.012999999999999999</v>
      </c>
      <c r="T546" s="231">
        <f>S546*H546</f>
        <v>0.065155999999999992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2" t="s">
        <v>284</v>
      </c>
      <c r="AT546" s="232" t="s">
        <v>279</v>
      </c>
      <c r="AU546" s="232" t="s">
        <v>85</v>
      </c>
      <c r="AY546" s="18" t="s">
        <v>277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8" t="s">
        <v>21</v>
      </c>
      <c r="BK546" s="233">
        <f>ROUND(I546*H546,2)</f>
        <v>0</v>
      </c>
      <c r="BL546" s="18" t="s">
        <v>284</v>
      </c>
      <c r="BM546" s="232" t="s">
        <v>1008</v>
      </c>
    </row>
    <row r="547" s="2" customFormat="1">
      <c r="A547" s="39"/>
      <c r="B547" s="40"/>
      <c r="C547" s="41"/>
      <c r="D547" s="234" t="s">
        <v>286</v>
      </c>
      <c r="E547" s="41"/>
      <c r="F547" s="235" t="s">
        <v>1009</v>
      </c>
      <c r="G547" s="41"/>
      <c r="H547" s="41"/>
      <c r="I547" s="236"/>
      <c r="J547" s="41"/>
      <c r="K547" s="41"/>
      <c r="L547" s="45"/>
      <c r="M547" s="237"/>
      <c r="N547" s="238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286</v>
      </c>
      <c r="AU547" s="18" t="s">
        <v>85</v>
      </c>
    </row>
    <row r="548" s="13" customFormat="1">
      <c r="A548" s="13"/>
      <c r="B548" s="239"/>
      <c r="C548" s="240"/>
      <c r="D548" s="234" t="s">
        <v>288</v>
      </c>
      <c r="E548" s="241" t="s">
        <v>1</v>
      </c>
      <c r="F548" s="242" t="s">
        <v>1010</v>
      </c>
      <c r="G548" s="240"/>
      <c r="H548" s="243">
        <v>5.0119999999999996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288</v>
      </c>
      <c r="AU548" s="249" t="s">
        <v>85</v>
      </c>
      <c r="AV548" s="13" t="s">
        <v>85</v>
      </c>
      <c r="AW548" s="13" t="s">
        <v>33</v>
      </c>
      <c r="AX548" s="13" t="s">
        <v>21</v>
      </c>
      <c r="AY548" s="249" t="s">
        <v>277</v>
      </c>
    </row>
    <row r="549" s="2" customFormat="1" ht="22.9" customHeight="1">
      <c r="A549" s="39"/>
      <c r="B549" s="40"/>
      <c r="C549" s="221" t="s">
        <v>1011</v>
      </c>
      <c r="D549" s="221" t="s">
        <v>279</v>
      </c>
      <c r="E549" s="222" t="s">
        <v>1012</v>
      </c>
      <c r="F549" s="223" t="s">
        <v>1013</v>
      </c>
      <c r="G549" s="224" t="s">
        <v>282</v>
      </c>
      <c r="H549" s="225">
        <v>0.55400000000000005</v>
      </c>
      <c r="I549" s="226"/>
      <c r="J549" s="227">
        <f>ROUND(I549*H549,2)</f>
        <v>0</v>
      </c>
      <c r="K549" s="223" t="s">
        <v>283</v>
      </c>
      <c r="L549" s="45"/>
      <c r="M549" s="228" t="s">
        <v>1</v>
      </c>
      <c r="N549" s="229" t="s">
        <v>41</v>
      </c>
      <c r="O549" s="92"/>
      <c r="P549" s="230">
        <f>O549*H549</f>
        <v>0</v>
      </c>
      <c r="Q549" s="230">
        <v>0</v>
      </c>
      <c r="R549" s="230">
        <f>Q549*H549</f>
        <v>0</v>
      </c>
      <c r="S549" s="230">
        <v>0.048000000000000001</v>
      </c>
      <c r="T549" s="231">
        <f>S549*H549</f>
        <v>0.026592000000000005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284</v>
      </c>
      <c r="AT549" s="232" t="s">
        <v>279</v>
      </c>
      <c r="AU549" s="232" t="s">
        <v>85</v>
      </c>
      <c r="AY549" s="18" t="s">
        <v>277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21</v>
      </c>
      <c r="BK549" s="233">
        <f>ROUND(I549*H549,2)</f>
        <v>0</v>
      </c>
      <c r="BL549" s="18" t="s">
        <v>284</v>
      </c>
      <c r="BM549" s="232" t="s">
        <v>1014</v>
      </c>
    </row>
    <row r="550" s="2" customFormat="1">
      <c r="A550" s="39"/>
      <c r="B550" s="40"/>
      <c r="C550" s="41"/>
      <c r="D550" s="234" t="s">
        <v>286</v>
      </c>
      <c r="E550" s="41"/>
      <c r="F550" s="235" t="s">
        <v>1015</v>
      </c>
      <c r="G550" s="41"/>
      <c r="H550" s="41"/>
      <c r="I550" s="236"/>
      <c r="J550" s="41"/>
      <c r="K550" s="41"/>
      <c r="L550" s="45"/>
      <c r="M550" s="237"/>
      <c r="N550" s="238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286</v>
      </c>
      <c r="AU550" s="18" t="s">
        <v>85</v>
      </c>
    </row>
    <row r="551" s="13" customFormat="1">
      <c r="A551" s="13"/>
      <c r="B551" s="239"/>
      <c r="C551" s="240"/>
      <c r="D551" s="234" t="s">
        <v>288</v>
      </c>
      <c r="E551" s="241" t="s">
        <v>1</v>
      </c>
      <c r="F551" s="242" t="s">
        <v>1016</v>
      </c>
      <c r="G551" s="240"/>
      <c r="H551" s="243">
        <v>0.55400000000000005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9" t="s">
        <v>288</v>
      </c>
      <c r="AU551" s="249" t="s">
        <v>85</v>
      </c>
      <c r="AV551" s="13" t="s">
        <v>85</v>
      </c>
      <c r="AW551" s="13" t="s">
        <v>33</v>
      </c>
      <c r="AX551" s="13" t="s">
        <v>21</v>
      </c>
      <c r="AY551" s="249" t="s">
        <v>277</v>
      </c>
    </row>
    <row r="552" s="2" customFormat="1" ht="22.9" customHeight="1">
      <c r="A552" s="39"/>
      <c r="B552" s="40"/>
      <c r="C552" s="221" t="s">
        <v>1017</v>
      </c>
      <c r="D552" s="221" t="s">
        <v>279</v>
      </c>
      <c r="E552" s="222" t="s">
        <v>1018</v>
      </c>
      <c r="F552" s="223" t="s">
        <v>1019</v>
      </c>
      <c r="G552" s="224" t="s">
        <v>282</v>
      </c>
      <c r="H552" s="225">
        <v>1.3819999999999999</v>
      </c>
      <c r="I552" s="226"/>
      <c r="J552" s="227">
        <f>ROUND(I552*H552,2)</f>
        <v>0</v>
      </c>
      <c r="K552" s="223" t="s">
        <v>283</v>
      </c>
      <c r="L552" s="45"/>
      <c r="M552" s="228" t="s">
        <v>1</v>
      </c>
      <c r="N552" s="229" t="s">
        <v>41</v>
      </c>
      <c r="O552" s="92"/>
      <c r="P552" s="230">
        <f>O552*H552</f>
        <v>0</v>
      </c>
      <c r="Q552" s="230">
        <v>0</v>
      </c>
      <c r="R552" s="230">
        <f>Q552*H552</f>
        <v>0</v>
      </c>
      <c r="S552" s="230">
        <v>0.037999999999999999</v>
      </c>
      <c r="T552" s="231">
        <f>S552*H552</f>
        <v>0.052515999999999993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2" t="s">
        <v>284</v>
      </c>
      <c r="AT552" s="232" t="s">
        <v>279</v>
      </c>
      <c r="AU552" s="232" t="s">
        <v>85</v>
      </c>
      <c r="AY552" s="18" t="s">
        <v>277</v>
      </c>
      <c r="BE552" s="233">
        <f>IF(N552="základní",J552,0)</f>
        <v>0</v>
      </c>
      <c r="BF552" s="233">
        <f>IF(N552="snížená",J552,0)</f>
        <v>0</v>
      </c>
      <c r="BG552" s="233">
        <f>IF(N552="zákl. přenesená",J552,0)</f>
        <v>0</v>
      </c>
      <c r="BH552" s="233">
        <f>IF(N552="sníž. přenesená",J552,0)</f>
        <v>0</v>
      </c>
      <c r="BI552" s="233">
        <f>IF(N552="nulová",J552,0)</f>
        <v>0</v>
      </c>
      <c r="BJ552" s="18" t="s">
        <v>21</v>
      </c>
      <c r="BK552" s="233">
        <f>ROUND(I552*H552,2)</f>
        <v>0</v>
      </c>
      <c r="BL552" s="18" t="s">
        <v>284</v>
      </c>
      <c r="BM552" s="232" t="s">
        <v>1020</v>
      </c>
    </row>
    <row r="553" s="2" customFormat="1">
      <c r="A553" s="39"/>
      <c r="B553" s="40"/>
      <c r="C553" s="41"/>
      <c r="D553" s="234" t="s">
        <v>286</v>
      </c>
      <c r="E553" s="41"/>
      <c r="F553" s="235" t="s">
        <v>1021</v>
      </c>
      <c r="G553" s="41"/>
      <c r="H553" s="41"/>
      <c r="I553" s="236"/>
      <c r="J553" s="41"/>
      <c r="K553" s="41"/>
      <c r="L553" s="45"/>
      <c r="M553" s="237"/>
      <c r="N553" s="238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286</v>
      </c>
      <c r="AU553" s="18" t="s">
        <v>85</v>
      </c>
    </row>
    <row r="554" s="13" customFormat="1">
      <c r="A554" s="13"/>
      <c r="B554" s="239"/>
      <c r="C554" s="240"/>
      <c r="D554" s="234" t="s">
        <v>288</v>
      </c>
      <c r="E554" s="241" t="s">
        <v>1</v>
      </c>
      <c r="F554" s="242" t="s">
        <v>1022</v>
      </c>
      <c r="G554" s="240"/>
      <c r="H554" s="243">
        <v>1.3819999999999999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288</v>
      </c>
      <c r="AU554" s="249" t="s">
        <v>85</v>
      </c>
      <c r="AV554" s="13" t="s">
        <v>85</v>
      </c>
      <c r="AW554" s="13" t="s">
        <v>33</v>
      </c>
      <c r="AX554" s="13" t="s">
        <v>21</v>
      </c>
      <c r="AY554" s="249" t="s">
        <v>277</v>
      </c>
    </row>
    <row r="555" s="2" customFormat="1" ht="22.9" customHeight="1">
      <c r="A555" s="39"/>
      <c r="B555" s="40"/>
      <c r="C555" s="221" t="s">
        <v>1023</v>
      </c>
      <c r="D555" s="221" t="s">
        <v>279</v>
      </c>
      <c r="E555" s="222" t="s">
        <v>1024</v>
      </c>
      <c r="F555" s="223" t="s">
        <v>1025</v>
      </c>
      <c r="G555" s="224" t="s">
        <v>282</v>
      </c>
      <c r="H555" s="225">
        <v>7.2000000000000002</v>
      </c>
      <c r="I555" s="226"/>
      <c r="J555" s="227">
        <f>ROUND(I555*H555,2)</f>
        <v>0</v>
      </c>
      <c r="K555" s="223" t="s">
        <v>283</v>
      </c>
      <c r="L555" s="45"/>
      <c r="M555" s="228" t="s">
        <v>1</v>
      </c>
      <c r="N555" s="229" t="s">
        <v>41</v>
      </c>
      <c r="O555" s="92"/>
      <c r="P555" s="230">
        <f>O555*H555</f>
        <v>0</v>
      </c>
      <c r="Q555" s="230">
        <v>0</v>
      </c>
      <c r="R555" s="230">
        <f>Q555*H555</f>
        <v>0</v>
      </c>
      <c r="S555" s="230">
        <v>0.034000000000000002</v>
      </c>
      <c r="T555" s="231">
        <f>S555*H555</f>
        <v>0.24480000000000002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2" t="s">
        <v>284</v>
      </c>
      <c r="AT555" s="232" t="s">
        <v>279</v>
      </c>
      <c r="AU555" s="232" t="s">
        <v>85</v>
      </c>
      <c r="AY555" s="18" t="s">
        <v>277</v>
      </c>
      <c r="BE555" s="233">
        <f>IF(N555="základní",J555,0)</f>
        <v>0</v>
      </c>
      <c r="BF555" s="233">
        <f>IF(N555="snížená",J555,0)</f>
        <v>0</v>
      </c>
      <c r="BG555" s="233">
        <f>IF(N555="zákl. přenesená",J555,0)</f>
        <v>0</v>
      </c>
      <c r="BH555" s="233">
        <f>IF(N555="sníž. přenesená",J555,0)</f>
        <v>0</v>
      </c>
      <c r="BI555" s="233">
        <f>IF(N555="nulová",J555,0)</f>
        <v>0</v>
      </c>
      <c r="BJ555" s="18" t="s">
        <v>21</v>
      </c>
      <c r="BK555" s="233">
        <f>ROUND(I555*H555,2)</f>
        <v>0</v>
      </c>
      <c r="BL555" s="18" t="s">
        <v>284</v>
      </c>
      <c r="BM555" s="232" t="s">
        <v>1026</v>
      </c>
    </row>
    <row r="556" s="2" customFormat="1">
      <c r="A556" s="39"/>
      <c r="B556" s="40"/>
      <c r="C556" s="41"/>
      <c r="D556" s="234" t="s">
        <v>286</v>
      </c>
      <c r="E556" s="41"/>
      <c r="F556" s="235" t="s">
        <v>1027</v>
      </c>
      <c r="G556" s="41"/>
      <c r="H556" s="41"/>
      <c r="I556" s="236"/>
      <c r="J556" s="41"/>
      <c r="K556" s="41"/>
      <c r="L556" s="45"/>
      <c r="M556" s="237"/>
      <c r="N556" s="238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286</v>
      </c>
      <c r="AU556" s="18" t="s">
        <v>85</v>
      </c>
    </row>
    <row r="557" s="13" customFormat="1">
      <c r="A557" s="13"/>
      <c r="B557" s="239"/>
      <c r="C557" s="240"/>
      <c r="D557" s="234" t="s">
        <v>288</v>
      </c>
      <c r="E557" s="241" t="s">
        <v>1</v>
      </c>
      <c r="F557" s="242" t="s">
        <v>1028</v>
      </c>
      <c r="G557" s="240"/>
      <c r="H557" s="243">
        <v>7.2000000000000002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288</v>
      </c>
      <c r="AU557" s="249" t="s">
        <v>85</v>
      </c>
      <c r="AV557" s="13" t="s">
        <v>85</v>
      </c>
      <c r="AW557" s="13" t="s">
        <v>33</v>
      </c>
      <c r="AX557" s="13" t="s">
        <v>21</v>
      </c>
      <c r="AY557" s="249" t="s">
        <v>277</v>
      </c>
    </row>
    <row r="558" s="2" customFormat="1" ht="22.9" customHeight="1">
      <c r="A558" s="39"/>
      <c r="B558" s="40"/>
      <c r="C558" s="221" t="s">
        <v>1029</v>
      </c>
      <c r="D558" s="221" t="s">
        <v>279</v>
      </c>
      <c r="E558" s="222" t="s">
        <v>1030</v>
      </c>
      <c r="F558" s="223" t="s">
        <v>1031</v>
      </c>
      <c r="G558" s="224" t="s">
        <v>282</v>
      </c>
      <c r="H558" s="225">
        <v>23.399999999999999</v>
      </c>
      <c r="I558" s="226"/>
      <c r="J558" s="227">
        <f>ROUND(I558*H558,2)</f>
        <v>0</v>
      </c>
      <c r="K558" s="223" t="s">
        <v>283</v>
      </c>
      <c r="L558" s="45"/>
      <c r="M558" s="228" t="s">
        <v>1</v>
      </c>
      <c r="N558" s="229" t="s">
        <v>41</v>
      </c>
      <c r="O558" s="92"/>
      <c r="P558" s="230">
        <f>O558*H558</f>
        <v>0</v>
      </c>
      <c r="Q558" s="230">
        <v>0</v>
      </c>
      <c r="R558" s="230">
        <f>Q558*H558</f>
        <v>0</v>
      </c>
      <c r="S558" s="230">
        <v>0.014999999999999999</v>
      </c>
      <c r="T558" s="231">
        <f>S558*H558</f>
        <v>0.35099999999999998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2" t="s">
        <v>284</v>
      </c>
      <c r="AT558" s="232" t="s">
        <v>279</v>
      </c>
      <c r="AU558" s="232" t="s">
        <v>85</v>
      </c>
      <c r="AY558" s="18" t="s">
        <v>277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8" t="s">
        <v>21</v>
      </c>
      <c r="BK558" s="233">
        <f>ROUND(I558*H558,2)</f>
        <v>0</v>
      </c>
      <c r="BL558" s="18" t="s">
        <v>284</v>
      </c>
      <c r="BM558" s="232" t="s">
        <v>1032</v>
      </c>
    </row>
    <row r="559" s="2" customFormat="1">
      <c r="A559" s="39"/>
      <c r="B559" s="40"/>
      <c r="C559" s="41"/>
      <c r="D559" s="234" t="s">
        <v>286</v>
      </c>
      <c r="E559" s="41"/>
      <c r="F559" s="235" t="s">
        <v>1033</v>
      </c>
      <c r="G559" s="41"/>
      <c r="H559" s="41"/>
      <c r="I559" s="236"/>
      <c r="J559" s="41"/>
      <c r="K559" s="41"/>
      <c r="L559" s="45"/>
      <c r="M559" s="237"/>
      <c r="N559" s="238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286</v>
      </c>
      <c r="AU559" s="18" t="s">
        <v>85</v>
      </c>
    </row>
    <row r="560" s="13" customFormat="1">
      <c r="A560" s="13"/>
      <c r="B560" s="239"/>
      <c r="C560" s="240"/>
      <c r="D560" s="234" t="s">
        <v>288</v>
      </c>
      <c r="E560" s="241" t="s">
        <v>1</v>
      </c>
      <c r="F560" s="242" t="s">
        <v>1034</v>
      </c>
      <c r="G560" s="240"/>
      <c r="H560" s="243">
        <v>23.399999999999999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288</v>
      </c>
      <c r="AU560" s="249" t="s">
        <v>85</v>
      </c>
      <c r="AV560" s="13" t="s">
        <v>85</v>
      </c>
      <c r="AW560" s="13" t="s">
        <v>33</v>
      </c>
      <c r="AX560" s="13" t="s">
        <v>21</v>
      </c>
      <c r="AY560" s="249" t="s">
        <v>277</v>
      </c>
    </row>
    <row r="561" s="2" customFormat="1" ht="20.5" customHeight="1">
      <c r="A561" s="39"/>
      <c r="B561" s="40"/>
      <c r="C561" s="221" t="s">
        <v>1035</v>
      </c>
      <c r="D561" s="221" t="s">
        <v>279</v>
      </c>
      <c r="E561" s="222" t="s">
        <v>1036</v>
      </c>
      <c r="F561" s="223" t="s">
        <v>1037</v>
      </c>
      <c r="G561" s="224" t="s">
        <v>282</v>
      </c>
      <c r="H561" s="225">
        <v>3.9399999999999999</v>
      </c>
      <c r="I561" s="226"/>
      <c r="J561" s="227">
        <f>ROUND(I561*H561,2)</f>
        <v>0</v>
      </c>
      <c r="K561" s="223" t="s">
        <v>283</v>
      </c>
      <c r="L561" s="45"/>
      <c r="M561" s="228" t="s">
        <v>1</v>
      </c>
      <c r="N561" s="229" t="s">
        <v>41</v>
      </c>
      <c r="O561" s="92"/>
      <c r="P561" s="230">
        <f>O561*H561</f>
        <v>0</v>
      </c>
      <c r="Q561" s="230">
        <v>0</v>
      </c>
      <c r="R561" s="230">
        <f>Q561*H561</f>
        <v>0</v>
      </c>
      <c r="S561" s="230">
        <v>0.075999999999999998</v>
      </c>
      <c r="T561" s="231">
        <f>S561*H561</f>
        <v>0.29943999999999998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2" t="s">
        <v>284</v>
      </c>
      <c r="AT561" s="232" t="s">
        <v>279</v>
      </c>
      <c r="AU561" s="232" t="s">
        <v>85</v>
      </c>
      <c r="AY561" s="18" t="s">
        <v>277</v>
      </c>
      <c r="BE561" s="233">
        <f>IF(N561="základní",J561,0)</f>
        <v>0</v>
      </c>
      <c r="BF561" s="233">
        <f>IF(N561="snížená",J561,0)</f>
        <v>0</v>
      </c>
      <c r="BG561" s="233">
        <f>IF(N561="zákl. přenesená",J561,0)</f>
        <v>0</v>
      </c>
      <c r="BH561" s="233">
        <f>IF(N561="sníž. přenesená",J561,0)</f>
        <v>0</v>
      </c>
      <c r="BI561" s="233">
        <f>IF(N561="nulová",J561,0)</f>
        <v>0</v>
      </c>
      <c r="BJ561" s="18" t="s">
        <v>21</v>
      </c>
      <c r="BK561" s="233">
        <f>ROUND(I561*H561,2)</f>
        <v>0</v>
      </c>
      <c r="BL561" s="18" t="s">
        <v>284</v>
      </c>
      <c r="BM561" s="232" t="s">
        <v>1038</v>
      </c>
    </row>
    <row r="562" s="2" customFormat="1">
      <c r="A562" s="39"/>
      <c r="B562" s="40"/>
      <c r="C562" s="41"/>
      <c r="D562" s="234" t="s">
        <v>286</v>
      </c>
      <c r="E562" s="41"/>
      <c r="F562" s="235" t="s">
        <v>1039</v>
      </c>
      <c r="G562" s="41"/>
      <c r="H562" s="41"/>
      <c r="I562" s="236"/>
      <c r="J562" s="41"/>
      <c r="K562" s="41"/>
      <c r="L562" s="45"/>
      <c r="M562" s="237"/>
      <c r="N562" s="238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286</v>
      </c>
      <c r="AU562" s="18" t="s">
        <v>85</v>
      </c>
    </row>
    <row r="563" s="13" customFormat="1">
      <c r="A563" s="13"/>
      <c r="B563" s="239"/>
      <c r="C563" s="240"/>
      <c r="D563" s="234" t="s">
        <v>288</v>
      </c>
      <c r="E563" s="241" t="s">
        <v>1</v>
      </c>
      <c r="F563" s="242" t="s">
        <v>1040</v>
      </c>
      <c r="G563" s="240"/>
      <c r="H563" s="243">
        <v>3.9399999999999999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288</v>
      </c>
      <c r="AU563" s="249" t="s">
        <v>85</v>
      </c>
      <c r="AV563" s="13" t="s">
        <v>85</v>
      </c>
      <c r="AW563" s="13" t="s">
        <v>33</v>
      </c>
      <c r="AX563" s="13" t="s">
        <v>21</v>
      </c>
      <c r="AY563" s="249" t="s">
        <v>277</v>
      </c>
    </row>
    <row r="564" s="2" customFormat="1" ht="22.9" customHeight="1">
      <c r="A564" s="39"/>
      <c r="B564" s="40"/>
      <c r="C564" s="221" t="s">
        <v>1041</v>
      </c>
      <c r="D564" s="221" t="s">
        <v>279</v>
      </c>
      <c r="E564" s="222" t="s">
        <v>1042</v>
      </c>
      <c r="F564" s="223" t="s">
        <v>1043</v>
      </c>
      <c r="G564" s="224" t="s">
        <v>282</v>
      </c>
      <c r="H564" s="225">
        <v>4</v>
      </c>
      <c r="I564" s="226"/>
      <c r="J564" s="227">
        <f>ROUND(I564*H564,2)</f>
        <v>0</v>
      </c>
      <c r="K564" s="223" t="s">
        <v>283</v>
      </c>
      <c r="L564" s="45"/>
      <c r="M564" s="228" t="s">
        <v>1</v>
      </c>
      <c r="N564" s="229" t="s">
        <v>41</v>
      </c>
      <c r="O564" s="92"/>
      <c r="P564" s="230">
        <f>O564*H564</f>
        <v>0</v>
      </c>
      <c r="Q564" s="230">
        <v>0</v>
      </c>
      <c r="R564" s="230">
        <f>Q564*H564</f>
        <v>0</v>
      </c>
      <c r="S564" s="230">
        <v>0.17999999999999999</v>
      </c>
      <c r="T564" s="231">
        <f>S564*H564</f>
        <v>0.71999999999999997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2" t="s">
        <v>284</v>
      </c>
      <c r="AT564" s="232" t="s">
        <v>279</v>
      </c>
      <c r="AU564" s="232" t="s">
        <v>85</v>
      </c>
      <c r="AY564" s="18" t="s">
        <v>277</v>
      </c>
      <c r="BE564" s="233">
        <f>IF(N564="základní",J564,0)</f>
        <v>0</v>
      </c>
      <c r="BF564" s="233">
        <f>IF(N564="snížená",J564,0)</f>
        <v>0</v>
      </c>
      <c r="BG564" s="233">
        <f>IF(N564="zákl. přenesená",J564,0)</f>
        <v>0</v>
      </c>
      <c r="BH564" s="233">
        <f>IF(N564="sníž. přenesená",J564,0)</f>
        <v>0</v>
      </c>
      <c r="BI564" s="233">
        <f>IF(N564="nulová",J564,0)</f>
        <v>0</v>
      </c>
      <c r="BJ564" s="18" t="s">
        <v>21</v>
      </c>
      <c r="BK564" s="233">
        <f>ROUND(I564*H564,2)</f>
        <v>0</v>
      </c>
      <c r="BL564" s="18" t="s">
        <v>284</v>
      </c>
      <c r="BM564" s="232" t="s">
        <v>1044</v>
      </c>
    </row>
    <row r="565" s="2" customFormat="1">
      <c r="A565" s="39"/>
      <c r="B565" s="40"/>
      <c r="C565" s="41"/>
      <c r="D565" s="234" t="s">
        <v>286</v>
      </c>
      <c r="E565" s="41"/>
      <c r="F565" s="235" t="s">
        <v>1045</v>
      </c>
      <c r="G565" s="41"/>
      <c r="H565" s="41"/>
      <c r="I565" s="236"/>
      <c r="J565" s="41"/>
      <c r="K565" s="41"/>
      <c r="L565" s="45"/>
      <c r="M565" s="237"/>
      <c r="N565" s="238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286</v>
      </c>
      <c r="AU565" s="18" t="s">
        <v>85</v>
      </c>
    </row>
    <row r="566" s="13" customFormat="1">
      <c r="A566" s="13"/>
      <c r="B566" s="239"/>
      <c r="C566" s="240"/>
      <c r="D566" s="234" t="s">
        <v>288</v>
      </c>
      <c r="E566" s="241" t="s">
        <v>1</v>
      </c>
      <c r="F566" s="242" t="s">
        <v>1046</v>
      </c>
      <c r="G566" s="240"/>
      <c r="H566" s="243">
        <v>4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288</v>
      </c>
      <c r="AU566" s="249" t="s">
        <v>85</v>
      </c>
      <c r="AV566" s="13" t="s">
        <v>85</v>
      </c>
      <c r="AW566" s="13" t="s">
        <v>33</v>
      </c>
      <c r="AX566" s="13" t="s">
        <v>21</v>
      </c>
      <c r="AY566" s="249" t="s">
        <v>277</v>
      </c>
    </row>
    <row r="567" s="2" customFormat="1" ht="22.9" customHeight="1">
      <c r="A567" s="39"/>
      <c r="B567" s="40"/>
      <c r="C567" s="221" t="s">
        <v>1047</v>
      </c>
      <c r="D567" s="221" t="s">
        <v>279</v>
      </c>
      <c r="E567" s="222" t="s">
        <v>1048</v>
      </c>
      <c r="F567" s="223" t="s">
        <v>1049</v>
      </c>
      <c r="G567" s="224" t="s">
        <v>297</v>
      </c>
      <c r="H567" s="225">
        <v>0.24099999999999999</v>
      </c>
      <c r="I567" s="226"/>
      <c r="J567" s="227">
        <f>ROUND(I567*H567,2)</f>
        <v>0</v>
      </c>
      <c r="K567" s="223" t="s">
        <v>283</v>
      </c>
      <c r="L567" s="45"/>
      <c r="M567" s="228" t="s">
        <v>1</v>
      </c>
      <c r="N567" s="229" t="s">
        <v>41</v>
      </c>
      <c r="O567" s="92"/>
      <c r="P567" s="230">
        <f>O567*H567</f>
        <v>0</v>
      </c>
      <c r="Q567" s="230">
        <v>0</v>
      </c>
      <c r="R567" s="230">
        <f>Q567*H567</f>
        <v>0</v>
      </c>
      <c r="S567" s="230">
        <v>2.2000000000000002</v>
      </c>
      <c r="T567" s="231">
        <f>S567*H567</f>
        <v>0.5302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284</v>
      </c>
      <c r="AT567" s="232" t="s">
        <v>279</v>
      </c>
      <c r="AU567" s="232" t="s">
        <v>85</v>
      </c>
      <c r="AY567" s="18" t="s">
        <v>277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8" t="s">
        <v>21</v>
      </c>
      <c r="BK567" s="233">
        <f>ROUND(I567*H567,2)</f>
        <v>0</v>
      </c>
      <c r="BL567" s="18" t="s">
        <v>284</v>
      </c>
      <c r="BM567" s="232" t="s">
        <v>1050</v>
      </c>
    </row>
    <row r="568" s="2" customFormat="1">
      <c r="A568" s="39"/>
      <c r="B568" s="40"/>
      <c r="C568" s="41"/>
      <c r="D568" s="234" t="s">
        <v>286</v>
      </c>
      <c r="E568" s="41"/>
      <c r="F568" s="235" t="s">
        <v>1051</v>
      </c>
      <c r="G568" s="41"/>
      <c r="H568" s="41"/>
      <c r="I568" s="236"/>
      <c r="J568" s="41"/>
      <c r="K568" s="41"/>
      <c r="L568" s="45"/>
      <c r="M568" s="237"/>
      <c r="N568" s="238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286</v>
      </c>
      <c r="AU568" s="18" t="s">
        <v>85</v>
      </c>
    </row>
    <row r="569" s="13" customFormat="1">
      <c r="A569" s="13"/>
      <c r="B569" s="239"/>
      <c r="C569" s="240"/>
      <c r="D569" s="234" t="s">
        <v>288</v>
      </c>
      <c r="E569" s="241" t="s">
        <v>1</v>
      </c>
      <c r="F569" s="242" t="s">
        <v>1052</v>
      </c>
      <c r="G569" s="240"/>
      <c r="H569" s="243">
        <v>0.24099999999999999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288</v>
      </c>
      <c r="AU569" s="249" t="s">
        <v>85</v>
      </c>
      <c r="AV569" s="13" t="s">
        <v>85</v>
      </c>
      <c r="AW569" s="13" t="s">
        <v>33</v>
      </c>
      <c r="AX569" s="13" t="s">
        <v>21</v>
      </c>
      <c r="AY569" s="249" t="s">
        <v>277</v>
      </c>
    </row>
    <row r="570" s="2" customFormat="1" ht="22.9" customHeight="1">
      <c r="A570" s="39"/>
      <c r="B570" s="40"/>
      <c r="C570" s="221" t="s">
        <v>1053</v>
      </c>
      <c r="D570" s="221" t="s">
        <v>279</v>
      </c>
      <c r="E570" s="222" t="s">
        <v>1054</v>
      </c>
      <c r="F570" s="223" t="s">
        <v>1055</v>
      </c>
      <c r="G570" s="224" t="s">
        <v>297</v>
      </c>
      <c r="H570" s="225">
        <v>0.86299999999999999</v>
      </c>
      <c r="I570" s="226"/>
      <c r="J570" s="227">
        <f>ROUND(I570*H570,2)</f>
        <v>0</v>
      </c>
      <c r="K570" s="223" t="s">
        <v>283</v>
      </c>
      <c r="L570" s="45"/>
      <c r="M570" s="228" t="s">
        <v>1</v>
      </c>
      <c r="N570" s="229" t="s">
        <v>41</v>
      </c>
      <c r="O570" s="92"/>
      <c r="P570" s="230">
        <f>O570*H570</f>
        <v>0</v>
      </c>
      <c r="Q570" s="230">
        <v>0</v>
      </c>
      <c r="R570" s="230">
        <f>Q570*H570</f>
        <v>0</v>
      </c>
      <c r="S570" s="230">
        <v>2.2000000000000002</v>
      </c>
      <c r="T570" s="231">
        <f>S570*H570</f>
        <v>1.8986000000000001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2" t="s">
        <v>284</v>
      </c>
      <c r="AT570" s="232" t="s">
        <v>279</v>
      </c>
      <c r="AU570" s="232" t="s">
        <v>85</v>
      </c>
      <c r="AY570" s="18" t="s">
        <v>277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8" t="s">
        <v>21</v>
      </c>
      <c r="BK570" s="233">
        <f>ROUND(I570*H570,2)</f>
        <v>0</v>
      </c>
      <c r="BL570" s="18" t="s">
        <v>284</v>
      </c>
      <c r="BM570" s="232" t="s">
        <v>1056</v>
      </c>
    </row>
    <row r="571" s="2" customFormat="1">
      <c r="A571" s="39"/>
      <c r="B571" s="40"/>
      <c r="C571" s="41"/>
      <c r="D571" s="234" t="s">
        <v>286</v>
      </c>
      <c r="E571" s="41"/>
      <c r="F571" s="235" t="s">
        <v>1057</v>
      </c>
      <c r="G571" s="41"/>
      <c r="H571" s="41"/>
      <c r="I571" s="236"/>
      <c r="J571" s="41"/>
      <c r="K571" s="41"/>
      <c r="L571" s="45"/>
      <c r="M571" s="237"/>
      <c r="N571" s="238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286</v>
      </c>
      <c r="AU571" s="18" t="s">
        <v>85</v>
      </c>
    </row>
    <row r="572" s="13" customFormat="1">
      <c r="A572" s="13"/>
      <c r="B572" s="239"/>
      <c r="C572" s="240"/>
      <c r="D572" s="234" t="s">
        <v>288</v>
      </c>
      <c r="E572" s="241" t="s">
        <v>1</v>
      </c>
      <c r="F572" s="242" t="s">
        <v>1058</v>
      </c>
      <c r="G572" s="240"/>
      <c r="H572" s="243">
        <v>0.86299999999999999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288</v>
      </c>
      <c r="AU572" s="249" t="s">
        <v>85</v>
      </c>
      <c r="AV572" s="13" t="s">
        <v>85</v>
      </c>
      <c r="AW572" s="13" t="s">
        <v>33</v>
      </c>
      <c r="AX572" s="13" t="s">
        <v>21</v>
      </c>
      <c r="AY572" s="249" t="s">
        <v>277</v>
      </c>
    </row>
    <row r="573" s="2" customFormat="1" ht="22.9" customHeight="1">
      <c r="A573" s="39"/>
      <c r="B573" s="40"/>
      <c r="C573" s="221" t="s">
        <v>1059</v>
      </c>
      <c r="D573" s="221" t="s">
        <v>279</v>
      </c>
      <c r="E573" s="222" t="s">
        <v>1060</v>
      </c>
      <c r="F573" s="223" t="s">
        <v>1061</v>
      </c>
      <c r="G573" s="224" t="s">
        <v>607</v>
      </c>
      <c r="H573" s="225">
        <v>1.1000000000000001</v>
      </c>
      <c r="I573" s="226"/>
      <c r="J573" s="227">
        <f>ROUND(I573*H573,2)</f>
        <v>0</v>
      </c>
      <c r="K573" s="223" t="s">
        <v>283</v>
      </c>
      <c r="L573" s="45"/>
      <c r="M573" s="228" t="s">
        <v>1</v>
      </c>
      <c r="N573" s="229" t="s">
        <v>41</v>
      </c>
      <c r="O573" s="92"/>
      <c r="P573" s="230">
        <f>O573*H573</f>
        <v>0</v>
      </c>
      <c r="Q573" s="230">
        <v>0</v>
      </c>
      <c r="R573" s="230">
        <f>Q573*H573</f>
        <v>0</v>
      </c>
      <c r="S573" s="230">
        <v>0.042000000000000003</v>
      </c>
      <c r="T573" s="231">
        <f>S573*H573</f>
        <v>0.046200000000000005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2" t="s">
        <v>284</v>
      </c>
      <c r="AT573" s="232" t="s">
        <v>279</v>
      </c>
      <c r="AU573" s="232" t="s">
        <v>85</v>
      </c>
      <c r="AY573" s="18" t="s">
        <v>277</v>
      </c>
      <c r="BE573" s="233">
        <f>IF(N573="základní",J573,0)</f>
        <v>0</v>
      </c>
      <c r="BF573" s="233">
        <f>IF(N573="snížená",J573,0)</f>
        <v>0</v>
      </c>
      <c r="BG573" s="233">
        <f>IF(N573="zákl. přenesená",J573,0)</f>
        <v>0</v>
      </c>
      <c r="BH573" s="233">
        <f>IF(N573="sníž. přenesená",J573,0)</f>
        <v>0</v>
      </c>
      <c r="BI573" s="233">
        <f>IF(N573="nulová",J573,0)</f>
        <v>0</v>
      </c>
      <c r="BJ573" s="18" t="s">
        <v>21</v>
      </c>
      <c r="BK573" s="233">
        <f>ROUND(I573*H573,2)</f>
        <v>0</v>
      </c>
      <c r="BL573" s="18" t="s">
        <v>284</v>
      </c>
      <c r="BM573" s="232" t="s">
        <v>1062</v>
      </c>
    </row>
    <row r="574" s="2" customFormat="1">
      <c r="A574" s="39"/>
      <c r="B574" s="40"/>
      <c r="C574" s="41"/>
      <c r="D574" s="234" t="s">
        <v>286</v>
      </c>
      <c r="E574" s="41"/>
      <c r="F574" s="235" t="s">
        <v>1063</v>
      </c>
      <c r="G574" s="41"/>
      <c r="H574" s="41"/>
      <c r="I574" s="236"/>
      <c r="J574" s="41"/>
      <c r="K574" s="41"/>
      <c r="L574" s="45"/>
      <c r="M574" s="237"/>
      <c r="N574" s="238"/>
      <c r="O574" s="92"/>
      <c r="P574" s="92"/>
      <c r="Q574" s="92"/>
      <c r="R574" s="92"/>
      <c r="S574" s="92"/>
      <c r="T574" s="93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286</v>
      </c>
      <c r="AU574" s="18" t="s">
        <v>85</v>
      </c>
    </row>
    <row r="575" s="2" customFormat="1" ht="22.9" customHeight="1">
      <c r="A575" s="39"/>
      <c r="B575" s="40"/>
      <c r="C575" s="221" t="s">
        <v>1064</v>
      </c>
      <c r="D575" s="221" t="s">
        <v>279</v>
      </c>
      <c r="E575" s="222" t="s">
        <v>1065</v>
      </c>
      <c r="F575" s="223" t="s">
        <v>1066</v>
      </c>
      <c r="G575" s="224" t="s">
        <v>607</v>
      </c>
      <c r="H575" s="225">
        <v>4.2000000000000002</v>
      </c>
      <c r="I575" s="226"/>
      <c r="J575" s="227">
        <f>ROUND(I575*H575,2)</f>
        <v>0</v>
      </c>
      <c r="K575" s="223" t="s">
        <v>283</v>
      </c>
      <c r="L575" s="45"/>
      <c r="M575" s="228" t="s">
        <v>1</v>
      </c>
      <c r="N575" s="229" t="s">
        <v>41</v>
      </c>
      <c r="O575" s="92"/>
      <c r="P575" s="230">
        <f>O575*H575</f>
        <v>0</v>
      </c>
      <c r="Q575" s="230">
        <v>0</v>
      </c>
      <c r="R575" s="230">
        <f>Q575*H575</f>
        <v>0</v>
      </c>
      <c r="S575" s="230">
        <v>0.124</v>
      </c>
      <c r="T575" s="231">
        <f>S575*H575</f>
        <v>0.52080000000000004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284</v>
      </c>
      <c r="AT575" s="232" t="s">
        <v>279</v>
      </c>
      <c r="AU575" s="232" t="s">
        <v>85</v>
      </c>
      <c r="AY575" s="18" t="s">
        <v>277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21</v>
      </c>
      <c r="BK575" s="233">
        <f>ROUND(I575*H575,2)</f>
        <v>0</v>
      </c>
      <c r="BL575" s="18" t="s">
        <v>284</v>
      </c>
      <c r="BM575" s="232" t="s">
        <v>1067</v>
      </c>
    </row>
    <row r="576" s="2" customFormat="1">
      <c r="A576" s="39"/>
      <c r="B576" s="40"/>
      <c r="C576" s="41"/>
      <c r="D576" s="234" t="s">
        <v>286</v>
      </c>
      <c r="E576" s="41"/>
      <c r="F576" s="235" t="s">
        <v>1068</v>
      </c>
      <c r="G576" s="41"/>
      <c r="H576" s="41"/>
      <c r="I576" s="236"/>
      <c r="J576" s="41"/>
      <c r="K576" s="41"/>
      <c r="L576" s="45"/>
      <c r="M576" s="237"/>
      <c r="N576" s="238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286</v>
      </c>
      <c r="AU576" s="18" t="s">
        <v>85</v>
      </c>
    </row>
    <row r="577" s="13" customFormat="1">
      <c r="A577" s="13"/>
      <c r="B577" s="239"/>
      <c r="C577" s="240"/>
      <c r="D577" s="234" t="s">
        <v>288</v>
      </c>
      <c r="E577" s="241" t="s">
        <v>1</v>
      </c>
      <c r="F577" s="242" t="s">
        <v>1069</v>
      </c>
      <c r="G577" s="240"/>
      <c r="H577" s="243">
        <v>4.2000000000000002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288</v>
      </c>
      <c r="AU577" s="249" t="s">
        <v>85</v>
      </c>
      <c r="AV577" s="13" t="s">
        <v>85</v>
      </c>
      <c r="AW577" s="13" t="s">
        <v>33</v>
      </c>
      <c r="AX577" s="13" t="s">
        <v>21</v>
      </c>
      <c r="AY577" s="249" t="s">
        <v>277</v>
      </c>
    </row>
    <row r="578" s="2" customFormat="1" ht="31" customHeight="1">
      <c r="A578" s="39"/>
      <c r="B578" s="40"/>
      <c r="C578" s="221" t="s">
        <v>1070</v>
      </c>
      <c r="D578" s="221" t="s">
        <v>279</v>
      </c>
      <c r="E578" s="222" t="s">
        <v>1071</v>
      </c>
      <c r="F578" s="223" t="s">
        <v>1072</v>
      </c>
      <c r="G578" s="224" t="s">
        <v>607</v>
      </c>
      <c r="H578" s="225">
        <v>12</v>
      </c>
      <c r="I578" s="226"/>
      <c r="J578" s="227">
        <f>ROUND(I578*H578,2)</f>
        <v>0</v>
      </c>
      <c r="K578" s="223" t="s">
        <v>283</v>
      </c>
      <c r="L578" s="45"/>
      <c r="M578" s="228" t="s">
        <v>1</v>
      </c>
      <c r="N578" s="229" t="s">
        <v>41</v>
      </c>
      <c r="O578" s="92"/>
      <c r="P578" s="230">
        <f>O578*H578</f>
        <v>0</v>
      </c>
      <c r="Q578" s="230">
        <v>0.053260000000000002</v>
      </c>
      <c r="R578" s="230">
        <f>Q578*H578</f>
        <v>0.63912000000000002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284</v>
      </c>
      <c r="AT578" s="232" t="s">
        <v>279</v>
      </c>
      <c r="AU578" s="232" t="s">
        <v>85</v>
      </c>
      <c r="AY578" s="18" t="s">
        <v>277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21</v>
      </c>
      <c r="BK578" s="233">
        <f>ROUND(I578*H578,2)</f>
        <v>0</v>
      </c>
      <c r="BL578" s="18" t="s">
        <v>284</v>
      </c>
      <c r="BM578" s="232" t="s">
        <v>1073</v>
      </c>
    </row>
    <row r="579" s="2" customFormat="1">
      <c r="A579" s="39"/>
      <c r="B579" s="40"/>
      <c r="C579" s="41"/>
      <c r="D579" s="234" t="s">
        <v>286</v>
      </c>
      <c r="E579" s="41"/>
      <c r="F579" s="235" t="s">
        <v>1074</v>
      </c>
      <c r="G579" s="41"/>
      <c r="H579" s="41"/>
      <c r="I579" s="236"/>
      <c r="J579" s="41"/>
      <c r="K579" s="41"/>
      <c r="L579" s="45"/>
      <c r="M579" s="237"/>
      <c r="N579" s="238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286</v>
      </c>
      <c r="AU579" s="18" t="s">
        <v>85</v>
      </c>
    </row>
    <row r="580" s="13" customFormat="1">
      <c r="A580" s="13"/>
      <c r="B580" s="239"/>
      <c r="C580" s="240"/>
      <c r="D580" s="234" t="s">
        <v>288</v>
      </c>
      <c r="E580" s="241" t="s">
        <v>1</v>
      </c>
      <c r="F580" s="242" t="s">
        <v>1075</v>
      </c>
      <c r="G580" s="240"/>
      <c r="H580" s="243">
        <v>12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288</v>
      </c>
      <c r="AU580" s="249" t="s">
        <v>85</v>
      </c>
      <c r="AV580" s="13" t="s">
        <v>85</v>
      </c>
      <c r="AW580" s="13" t="s">
        <v>33</v>
      </c>
      <c r="AX580" s="13" t="s">
        <v>21</v>
      </c>
      <c r="AY580" s="249" t="s">
        <v>277</v>
      </c>
    </row>
    <row r="581" s="2" customFormat="1" ht="22.9" customHeight="1">
      <c r="A581" s="39"/>
      <c r="B581" s="40"/>
      <c r="C581" s="221" t="s">
        <v>1076</v>
      </c>
      <c r="D581" s="221" t="s">
        <v>279</v>
      </c>
      <c r="E581" s="222" t="s">
        <v>1077</v>
      </c>
      <c r="F581" s="223" t="s">
        <v>1078</v>
      </c>
      <c r="G581" s="224" t="s">
        <v>607</v>
      </c>
      <c r="H581" s="225">
        <v>9.5</v>
      </c>
      <c r="I581" s="226"/>
      <c r="J581" s="227">
        <f>ROUND(I581*H581,2)</f>
        <v>0</v>
      </c>
      <c r="K581" s="223" t="s">
        <v>283</v>
      </c>
      <c r="L581" s="45"/>
      <c r="M581" s="228" t="s">
        <v>1</v>
      </c>
      <c r="N581" s="229" t="s">
        <v>41</v>
      </c>
      <c r="O581" s="92"/>
      <c r="P581" s="230">
        <f>O581*H581</f>
        <v>0</v>
      </c>
      <c r="Q581" s="230">
        <v>0.01804</v>
      </c>
      <c r="R581" s="230">
        <f>Q581*H581</f>
        <v>0.17138000000000001</v>
      </c>
      <c r="S581" s="230">
        <v>0</v>
      </c>
      <c r="T581" s="23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2" t="s">
        <v>284</v>
      </c>
      <c r="AT581" s="232" t="s">
        <v>279</v>
      </c>
      <c r="AU581" s="232" t="s">
        <v>85</v>
      </c>
      <c r="AY581" s="18" t="s">
        <v>277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8" t="s">
        <v>21</v>
      </c>
      <c r="BK581" s="233">
        <f>ROUND(I581*H581,2)</f>
        <v>0</v>
      </c>
      <c r="BL581" s="18" t="s">
        <v>284</v>
      </c>
      <c r="BM581" s="232" t="s">
        <v>1079</v>
      </c>
    </row>
    <row r="582" s="2" customFormat="1">
      <c r="A582" s="39"/>
      <c r="B582" s="40"/>
      <c r="C582" s="41"/>
      <c r="D582" s="234" t="s">
        <v>286</v>
      </c>
      <c r="E582" s="41"/>
      <c r="F582" s="235" t="s">
        <v>1080</v>
      </c>
      <c r="G582" s="41"/>
      <c r="H582" s="41"/>
      <c r="I582" s="236"/>
      <c r="J582" s="41"/>
      <c r="K582" s="41"/>
      <c r="L582" s="45"/>
      <c r="M582" s="237"/>
      <c r="N582" s="238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286</v>
      </c>
      <c r="AU582" s="18" t="s">
        <v>85</v>
      </c>
    </row>
    <row r="583" s="13" customFormat="1">
      <c r="A583" s="13"/>
      <c r="B583" s="239"/>
      <c r="C583" s="240"/>
      <c r="D583" s="234" t="s">
        <v>288</v>
      </c>
      <c r="E583" s="241" t="s">
        <v>1</v>
      </c>
      <c r="F583" s="242" t="s">
        <v>1081</v>
      </c>
      <c r="G583" s="240"/>
      <c r="H583" s="243">
        <v>9.5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9" t="s">
        <v>288</v>
      </c>
      <c r="AU583" s="249" t="s">
        <v>85</v>
      </c>
      <c r="AV583" s="13" t="s">
        <v>85</v>
      </c>
      <c r="AW583" s="13" t="s">
        <v>33</v>
      </c>
      <c r="AX583" s="13" t="s">
        <v>21</v>
      </c>
      <c r="AY583" s="249" t="s">
        <v>277</v>
      </c>
    </row>
    <row r="584" s="2" customFormat="1" ht="22.9" customHeight="1">
      <c r="A584" s="39"/>
      <c r="B584" s="40"/>
      <c r="C584" s="221" t="s">
        <v>1082</v>
      </c>
      <c r="D584" s="221" t="s">
        <v>279</v>
      </c>
      <c r="E584" s="222" t="s">
        <v>1083</v>
      </c>
      <c r="F584" s="223" t="s">
        <v>1084</v>
      </c>
      <c r="G584" s="224" t="s">
        <v>607</v>
      </c>
      <c r="H584" s="225">
        <v>3.6000000000000001</v>
      </c>
      <c r="I584" s="226"/>
      <c r="J584" s="227">
        <f>ROUND(I584*H584,2)</f>
        <v>0</v>
      </c>
      <c r="K584" s="223" t="s">
        <v>283</v>
      </c>
      <c r="L584" s="45"/>
      <c r="M584" s="228" t="s">
        <v>1</v>
      </c>
      <c r="N584" s="229" t="s">
        <v>41</v>
      </c>
      <c r="O584" s="92"/>
      <c r="P584" s="230">
        <f>O584*H584</f>
        <v>0</v>
      </c>
      <c r="Q584" s="230">
        <v>8.0000000000000007E-05</v>
      </c>
      <c r="R584" s="230">
        <f>Q584*H584</f>
        <v>0.00028800000000000001</v>
      </c>
      <c r="S584" s="230">
        <v>0</v>
      </c>
      <c r="T584" s="231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2" t="s">
        <v>284</v>
      </c>
      <c r="AT584" s="232" t="s">
        <v>279</v>
      </c>
      <c r="AU584" s="232" t="s">
        <v>85</v>
      </c>
      <c r="AY584" s="18" t="s">
        <v>277</v>
      </c>
      <c r="BE584" s="233">
        <f>IF(N584="základní",J584,0)</f>
        <v>0</v>
      </c>
      <c r="BF584" s="233">
        <f>IF(N584="snížená",J584,0)</f>
        <v>0</v>
      </c>
      <c r="BG584" s="233">
        <f>IF(N584="zákl. přenesená",J584,0)</f>
        <v>0</v>
      </c>
      <c r="BH584" s="233">
        <f>IF(N584="sníž. přenesená",J584,0)</f>
        <v>0</v>
      </c>
      <c r="BI584" s="233">
        <f>IF(N584="nulová",J584,0)</f>
        <v>0</v>
      </c>
      <c r="BJ584" s="18" t="s">
        <v>21</v>
      </c>
      <c r="BK584" s="233">
        <f>ROUND(I584*H584,2)</f>
        <v>0</v>
      </c>
      <c r="BL584" s="18" t="s">
        <v>284</v>
      </c>
      <c r="BM584" s="232" t="s">
        <v>1085</v>
      </c>
    </row>
    <row r="585" s="2" customFormat="1">
      <c r="A585" s="39"/>
      <c r="B585" s="40"/>
      <c r="C585" s="41"/>
      <c r="D585" s="234" t="s">
        <v>286</v>
      </c>
      <c r="E585" s="41"/>
      <c r="F585" s="235" t="s">
        <v>1086</v>
      </c>
      <c r="G585" s="41"/>
      <c r="H585" s="41"/>
      <c r="I585" s="236"/>
      <c r="J585" s="41"/>
      <c r="K585" s="41"/>
      <c r="L585" s="45"/>
      <c r="M585" s="237"/>
      <c r="N585" s="238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286</v>
      </c>
      <c r="AU585" s="18" t="s">
        <v>85</v>
      </c>
    </row>
    <row r="586" s="2" customFormat="1" ht="22.9" customHeight="1">
      <c r="A586" s="39"/>
      <c r="B586" s="40"/>
      <c r="C586" s="221" t="s">
        <v>1087</v>
      </c>
      <c r="D586" s="221" t="s">
        <v>279</v>
      </c>
      <c r="E586" s="222" t="s">
        <v>1088</v>
      </c>
      <c r="F586" s="223" t="s">
        <v>1089</v>
      </c>
      <c r="G586" s="224" t="s">
        <v>607</v>
      </c>
      <c r="H586" s="225">
        <v>12.699999999999999</v>
      </c>
      <c r="I586" s="226"/>
      <c r="J586" s="227">
        <f>ROUND(I586*H586,2)</f>
        <v>0</v>
      </c>
      <c r="K586" s="223" t="s">
        <v>283</v>
      </c>
      <c r="L586" s="45"/>
      <c r="M586" s="228" t="s">
        <v>1</v>
      </c>
      <c r="N586" s="229" t="s">
        <v>41</v>
      </c>
      <c r="O586" s="92"/>
      <c r="P586" s="230">
        <f>O586*H586</f>
        <v>0</v>
      </c>
      <c r="Q586" s="230">
        <v>0.00020000000000000001</v>
      </c>
      <c r="R586" s="230">
        <f>Q586*H586</f>
        <v>0.0025400000000000002</v>
      </c>
      <c r="S586" s="230">
        <v>0</v>
      </c>
      <c r="T586" s="231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2" t="s">
        <v>284</v>
      </c>
      <c r="AT586" s="232" t="s">
        <v>279</v>
      </c>
      <c r="AU586" s="232" t="s">
        <v>85</v>
      </c>
      <c r="AY586" s="18" t="s">
        <v>277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8" t="s">
        <v>21</v>
      </c>
      <c r="BK586" s="233">
        <f>ROUND(I586*H586,2)</f>
        <v>0</v>
      </c>
      <c r="BL586" s="18" t="s">
        <v>284</v>
      </c>
      <c r="BM586" s="232" t="s">
        <v>1090</v>
      </c>
    </row>
    <row r="587" s="2" customFormat="1">
      <c r="A587" s="39"/>
      <c r="B587" s="40"/>
      <c r="C587" s="41"/>
      <c r="D587" s="234" t="s">
        <v>286</v>
      </c>
      <c r="E587" s="41"/>
      <c r="F587" s="235" t="s">
        <v>1091</v>
      </c>
      <c r="G587" s="41"/>
      <c r="H587" s="41"/>
      <c r="I587" s="236"/>
      <c r="J587" s="41"/>
      <c r="K587" s="41"/>
      <c r="L587" s="45"/>
      <c r="M587" s="237"/>
      <c r="N587" s="238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286</v>
      </c>
      <c r="AU587" s="18" t="s">
        <v>85</v>
      </c>
    </row>
    <row r="588" s="13" customFormat="1">
      <c r="A588" s="13"/>
      <c r="B588" s="239"/>
      <c r="C588" s="240"/>
      <c r="D588" s="234" t="s">
        <v>288</v>
      </c>
      <c r="E588" s="241" t="s">
        <v>1</v>
      </c>
      <c r="F588" s="242" t="s">
        <v>1092</v>
      </c>
      <c r="G588" s="240"/>
      <c r="H588" s="243">
        <v>12.699999999999999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9" t="s">
        <v>288</v>
      </c>
      <c r="AU588" s="249" t="s">
        <v>85</v>
      </c>
      <c r="AV588" s="13" t="s">
        <v>85</v>
      </c>
      <c r="AW588" s="13" t="s">
        <v>33</v>
      </c>
      <c r="AX588" s="13" t="s">
        <v>21</v>
      </c>
      <c r="AY588" s="249" t="s">
        <v>277</v>
      </c>
    </row>
    <row r="589" s="2" customFormat="1" ht="22.9" customHeight="1">
      <c r="A589" s="39"/>
      <c r="B589" s="40"/>
      <c r="C589" s="221" t="s">
        <v>1093</v>
      </c>
      <c r="D589" s="221" t="s">
        <v>279</v>
      </c>
      <c r="E589" s="222" t="s">
        <v>1094</v>
      </c>
      <c r="F589" s="223" t="s">
        <v>1095</v>
      </c>
      <c r="G589" s="224" t="s">
        <v>282</v>
      </c>
      <c r="H589" s="225">
        <v>80.819999999999993</v>
      </c>
      <c r="I589" s="226"/>
      <c r="J589" s="227">
        <f>ROUND(I589*H589,2)</f>
        <v>0</v>
      </c>
      <c r="K589" s="223" t="s">
        <v>283</v>
      </c>
      <c r="L589" s="45"/>
      <c r="M589" s="228" t="s">
        <v>1</v>
      </c>
      <c r="N589" s="229" t="s">
        <v>41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0.050000000000000003</v>
      </c>
      <c r="T589" s="231">
        <f>S589*H589</f>
        <v>4.0409999999999995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284</v>
      </c>
      <c r="AT589" s="232" t="s">
        <v>279</v>
      </c>
      <c r="AU589" s="232" t="s">
        <v>85</v>
      </c>
      <c r="AY589" s="18" t="s">
        <v>277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21</v>
      </c>
      <c r="BK589" s="233">
        <f>ROUND(I589*H589,2)</f>
        <v>0</v>
      </c>
      <c r="BL589" s="18" t="s">
        <v>284</v>
      </c>
      <c r="BM589" s="232" t="s">
        <v>1096</v>
      </c>
    </row>
    <row r="590" s="2" customFormat="1">
      <c r="A590" s="39"/>
      <c r="B590" s="40"/>
      <c r="C590" s="41"/>
      <c r="D590" s="234" t="s">
        <v>286</v>
      </c>
      <c r="E590" s="41"/>
      <c r="F590" s="235" t="s">
        <v>1097</v>
      </c>
      <c r="G590" s="41"/>
      <c r="H590" s="41"/>
      <c r="I590" s="236"/>
      <c r="J590" s="41"/>
      <c r="K590" s="41"/>
      <c r="L590" s="45"/>
      <c r="M590" s="237"/>
      <c r="N590" s="238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286</v>
      </c>
      <c r="AU590" s="18" t="s">
        <v>85</v>
      </c>
    </row>
    <row r="591" s="13" customFormat="1">
      <c r="A591" s="13"/>
      <c r="B591" s="239"/>
      <c r="C591" s="240"/>
      <c r="D591" s="234" t="s">
        <v>288</v>
      </c>
      <c r="E591" s="241" t="s">
        <v>1</v>
      </c>
      <c r="F591" s="242" t="s">
        <v>1098</v>
      </c>
      <c r="G591" s="240"/>
      <c r="H591" s="243">
        <v>80.819999999999993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288</v>
      </c>
      <c r="AU591" s="249" t="s">
        <v>85</v>
      </c>
      <c r="AV591" s="13" t="s">
        <v>85</v>
      </c>
      <c r="AW591" s="13" t="s">
        <v>33</v>
      </c>
      <c r="AX591" s="13" t="s">
        <v>21</v>
      </c>
      <c r="AY591" s="249" t="s">
        <v>277</v>
      </c>
    </row>
    <row r="592" s="2" customFormat="1" ht="22.9" customHeight="1">
      <c r="A592" s="39"/>
      <c r="B592" s="40"/>
      <c r="C592" s="221" t="s">
        <v>1099</v>
      </c>
      <c r="D592" s="221" t="s">
        <v>279</v>
      </c>
      <c r="E592" s="222" t="s">
        <v>1100</v>
      </c>
      <c r="F592" s="223" t="s">
        <v>1101</v>
      </c>
      <c r="G592" s="224" t="s">
        <v>282</v>
      </c>
      <c r="H592" s="225">
        <v>86.097999999999999</v>
      </c>
      <c r="I592" s="226"/>
      <c r="J592" s="227">
        <f>ROUND(I592*H592,2)</f>
        <v>0</v>
      </c>
      <c r="K592" s="223" t="s">
        <v>283</v>
      </c>
      <c r="L592" s="45"/>
      <c r="M592" s="228" t="s">
        <v>1</v>
      </c>
      <c r="N592" s="229" t="s">
        <v>41</v>
      </c>
      <c r="O592" s="92"/>
      <c r="P592" s="230">
        <f>O592*H592</f>
        <v>0</v>
      </c>
      <c r="Q592" s="230">
        <v>0</v>
      </c>
      <c r="R592" s="230">
        <f>Q592*H592</f>
        <v>0</v>
      </c>
      <c r="S592" s="230">
        <v>0.045999999999999999</v>
      </c>
      <c r="T592" s="231">
        <f>S592*H592</f>
        <v>3.9605079999999999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2" t="s">
        <v>284</v>
      </c>
      <c r="AT592" s="232" t="s">
        <v>279</v>
      </c>
      <c r="AU592" s="232" t="s">
        <v>85</v>
      </c>
      <c r="AY592" s="18" t="s">
        <v>277</v>
      </c>
      <c r="BE592" s="233">
        <f>IF(N592="základní",J592,0)</f>
        <v>0</v>
      </c>
      <c r="BF592" s="233">
        <f>IF(N592="snížená",J592,0)</f>
        <v>0</v>
      </c>
      <c r="BG592" s="233">
        <f>IF(N592="zákl. přenesená",J592,0)</f>
        <v>0</v>
      </c>
      <c r="BH592" s="233">
        <f>IF(N592="sníž. přenesená",J592,0)</f>
        <v>0</v>
      </c>
      <c r="BI592" s="233">
        <f>IF(N592="nulová",J592,0)</f>
        <v>0</v>
      </c>
      <c r="BJ592" s="18" t="s">
        <v>21</v>
      </c>
      <c r="BK592" s="233">
        <f>ROUND(I592*H592,2)</f>
        <v>0</v>
      </c>
      <c r="BL592" s="18" t="s">
        <v>284</v>
      </c>
      <c r="BM592" s="232" t="s">
        <v>1102</v>
      </c>
    </row>
    <row r="593" s="2" customFormat="1">
      <c r="A593" s="39"/>
      <c r="B593" s="40"/>
      <c r="C593" s="41"/>
      <c r="D593" s="234" t="s">
        <v>286</v>
      </c>
      <c r="E593" s="41"/>
      <c r="F593" s="235" t="s">
        <v>1103</v>
      </c>
      <c r="G593" s="41"/>
      <c r="H593" s="41"/>
      <c r="I593" s="236"/>
      <c r="J593" s="41"/>
      <c r="K593" s="41"/>
      <c r="L593" s="45"/>
      <c r="M593" s="237"/>
      <c r="N593" s="238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286</v>
      </c>
      <c r="AU593" s="18" t="s">
        <v>85</v>
      </c>
    </row>
    <row r="594" s="13" customFormat="1">
      <c r="A594" s="13"/>
      <c r="B594" s="239"/>
      <c r="C594" s="240"/>
      <c r="D594" s="234" t="s">
        <v>288</v>
      </c>
      <c r="E594" s="241" t="s">
        <v>1</v>
      </c>
      <c r="F594" s="242" t="s">
        <v>1104</v>
      </c>
      <c r="G594" s="240"/>
      <c r="H594" s="243">
        <v>86.097999999999999</v>
      </c>
      <c r="I594" s="244"/>
      <c r="J594" s="240"/>
      <c r="K594" s="240"/>
      <c r="L594" s="245"/>
      <c r="M594" s="246"/>
      <c r="N594" s="247"/>
      <c r="O594" s="247"/>
      <c r="P594" s="247"/>
      <c r="Q594" s="247"/>
      <c r="R594" s="247"/>
      <c r="S594" s="247"/>
      <c r="T594" s="24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9" t="s">
        <v>288</v>
      </c>
      <c r="AU594" s="249" t="s">
        <v>85</v>
      </c>
      <c r="AV594" s="13" t="s">
        <v>85</v>
      </c>
      <c r="AW594" s="13" t="s">
        <v>33</v>
      </c>
      <c r="AX594" s="13" t="s">
        <v>21</v>
      </c>
      <c r="AY594" s="249" t="s">
        <v>277</v>
      </c>
    </row>
    <row r="595" s="2" customFormat="1" ht="22.9" customHeight="1">
      <c r="A595" s="39"/>
      <c r="B595" s="40"/>
      <c r="C595" s="221" t="s">
        <v>1105</v>
      </c>
      <c r="D595" s="221" t="s">
        <v>279</v>
      </c>
      <c r="E595" s="222" t="s">
        <v>1106</v>
      </c>
      <c r="F595" s="223" t="s">
        <v>1107</v>
      </c>
      <c r="G595" s="224" t="s">
        <v>282</v>
      </c>
      <c r="H595" s="225">
        <v>17.823</v>
      </c>
      <c r="I595" s="226"/>
      <c r="J595" s="227">
        <f>ROUND(I595*H595,2)</f>
        <v>0</v>
      </c>
      <c r="K595" s="223" t="s">
        <v>283</v>
      </c>
      <c r="L595" s="45"/>
      <c r="M595" s="228" t="s">
        <v>1</v>
      </c>
      <c r="N595" s="229" t="s">
        <v>41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0.068000000000000005</v>
      </c>
      <c r="T595" s="231">
        <f>S595*H595</f>
        <v>1.211964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284</v>
      </c>
      <c r="AT595" s="232" t="s">
        <v>279</v>
      </c>
      <c r="AU595" s="232" t="s">
        <v>85</v>
      </c>
      <c r="AY595" s="18" t="s">
        <v>277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21</v>
      </c>
      <c r="BK595" s="233">
        <f>ROUND(I595*H595,2)</f>
        <v>0</v>
      </c>
      <c r="BL595" s="18" t="s">
        <v>284</v>
      </c>
      <c r="BM595" s="232" t="s">
        <v>1108</v>
      </c>
    </row>
    <row r="596" s="2" customFormat="1">
      <c r="A596" s="39"/>
      <c r="B596" s="40"/>
      <c r="C596" s="41"/>
      <c r="D596" s="234" t="s">
        <v>286</v>
      </c>
      <c r="E596" s="41"/>
      <c r="F596" s="235" t="s">
        <v>1109</v>
      </c>
      <c r="G596" s="41"/>
      <c r="H596" s="41"/>
      <c r="I596" s="236"/>
      <c r="J596" s="41"/>
      <c r="K596" s="41"/>
      <c r="L596" s="45"/>
      <c r="M596" s="237"/>
      <c r="N596" s="238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286</v>
      </c>
      <c r="AU596" s="18" t="s">
        <v>85</v>
      </c>
    </row>
    <row r="597" s="13" customFormat="1">
      <c r="A597" s="13"/>
      <c r="B597" s="239"/>
      <c r="C597" s="240"/>
      <c r="D597" s="234" t="s">
        <v>288</v>
      </c>
      <c r="E597" s="241" t="s">
        <v>104</v>
      </c>
      <c r="F597" s="242" t="s">
        <v>1110</v>
      </c>
      <c r="G597" s="240"/>
      <c r="H597" s="243">
        <v>17.823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288</v>
      </c>
      <c r="AU597" s="249" t="s">
        <v>85</v>
      </c>
      <c r="AV597" s="13" t="s">
        <v>85</v>
      </c>
      <c r="AW597" s="13" t="s">
        <v>33</v>
      </c>
      <c r="AX597" s="13" t="s">
        <v>21</v>
      </c>
      <c r="AY597" s="249" t="s">
        <v>277</v>
      </c>
    </row>
    <row r="598" s="2" customFormat="1" ht="22.9" customHeight="1">
      <c r="A598" s="39"/>
      <c r="B598" s="40"/>
      <c r="C598" s="221" t="s">
        <v>1111</v>
      </c>
      <c r="D598" s="221" t="s">
        <v>279</v>
      </c>
      <c r="E598" s="222" t="s">
        <v>1112</v>
      </c>
      <c r="F598" s="223" t="s">
        <v>1113</v>
      </c>
      <c r="G598" s="224" t="s">
        <v>282</v>
      </c>
      <c r="H598" s="225">
        <v>56.262999999999998</v>
      </c>
      <c r="I598" s="226"/>
      <c r="J598" s="227">
        <f>ROUND(I598*H598,2)</f>
        <v>0</v>
      </c>
      <c r="K598" s="223" t="s">
        <v>1</v>
      </c>
      <c r="L598" s="45"/>
      <c r="M598" s="228" t="s">
        <v>1</v>
      </c>
      <c r="N598" s="229" t="s">
        <v>41</v>
      </c>
      <c r="O598" s="92"/>
      <c r="P598" s="230">
        <f>O598*H598</f>
        <v>0</v>
      </c>
      <c r="Q598" s="230">
        <v>0</v>
      </c>
      <c r="R598" s="230">
        <f>Q598*H598</f>
        <v>0</v>
      </c>
      <c r="S598" s="230">
        <v>0.122</v>
      </c>
      <c r="T598" s="231">
        <f>S598*H598</f>
        <v>6.8640859999999995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2" t="s">
        <v>284</v>
      </c>
      <c r="AT598" s="232" t="s">
        <v>279</v>
      </c>
      <c r="AU598" s="232" t="s">
        <v>85</v>
      </c>
      <c r="AY598" s="18" t="s">
        <v>277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8" t="s">
        <v>21</v>
      </c>
      <c r="BK598" s="233">
        <f>ROUND(I598*H598,2)</f>
        <v>0</v>
      </c>
      <c r="BL598" s="18" t="s">
        <v>284</v>
      </c>
      <c r="BM598" s="232" t="s">
        <v>1114</v>
      </c>
    </row>
    <row r="599" s="13" customFormat="1">
      <c r="A599" s="13"/>
      <c r="B599" s="239"/>
      <c r="C599" s="240"/>
      <c r="D599" s="234" t="s">
        <v>288</v>
      </c>
      <c r="E599" s="241" t="s">
        <v>1</v>
      </c>
      <c r="F599" s="242" t="s">
        <v>109</v>
      </c>
      <c r="G599" s="240"/>
      <c r="H599" s="243">
        <v>56.262999999999998</v>
      </c>
      <c r="I599" s="244"/>
      <c r="J599" s="240"/>
      <c r="K599" s="240"/>
      <c r="L599" s="245"/>
      <c r="M599" s="246"/>
      <c r="N599" s="247"/>
      <c r="O599" s="247"/>
      <c r="P599" s="247"/>
      <c r="Q599" s="247"/>
      <c r="R599" s="247"/>
      <c r="S599" s="247"/>
      <c r="T599" s="24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9" t="s">
        <v>288</v>
      </c>
      <c r="AU599" s="249" t="s">
        <v>85</v>
      </c>
      <c r="AV599" s="13" t="s">
        <v>85</v>
      </c>
      <c r="AW599" s="13" t="s">
        <v>33</v>
      </c>
      <c r="AX599" s="13" t="s">
        <v>21</v>
      </c>
      <c r="AY599" s="249" t="s">
        <v>277</v>
      </c>
    </row>
    <row r="600" s="2" customFormat="1" ht="20.5" customHeight="1">
      <c r="A600" s="39"/>
      <c r="B600" s="40"/>
      <c r="C600" s="221" t="s">
        <v>1115</v>
      </c>
      <c r="D600" s="221" t="s">
        <v>279</v>
      </c>
      <c r="E600" s="222" t="s">
        <v>1116</v>
      </c>
      <c r="F600" s="223" t="s">
        <v>1117</v>
      </c>
      <c r="G600" s="224" t="s">
        <v>282</v>
      </c>
      <c r="H600" s="225">
        <v>18.687999999999999</v>
      </c>
      <c r="I600" s="226"/>
      <c r="J600" s="227">
        <f>ROUND(I600*H600,2)</f>
        <v>0</v>
      </c>
      <c r="K600" s="223" t="s">
        <v>283</v>
      </c>
      <c r="L600" s="45"/>
      <c r="M600" s="228" t="s">
        <v>1</v>
      </c>
      <c r="N600" s="229" t="s">
        <v>41</v>
      </c>
      <c r="O600" s="92"/>
      <c r="P600" s="230">
        <f>O600*H600</f>
        <v>0</v>
      </c>
      <c r="Q600" s="230">
        <v>0</v>
      </c>
      <c r="R600" s="230">
        <f>Q600*H600</f>
        <v>0</v>
      </c>
      <c r="S600" s="230">
        <v>0.021999999999999999</v>
      </c>
      <c r="T600" s="231">
        <f>S600*H600</f>
        <v>0.41113599999999995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2" t="s">
        <v>284</v>
      </c>
      <c r="AT600" s="232" t="s">
        <v>279</v>
      </c>
      <c r="AU600" s="232" t="s">
        <v>85</v>
      </c>
      <c r="AY600" s="18" t="s">
        <v>277</v>
      </c>
      <c r="BE600" s="233">
        <f>IF(N600="základní",J600,0)</f>
        <v>0</v>
      </c>
      <c r="BF600" s="233">
        <f>IF(N600="snížená",J600,0)</f>
        <v>0</v>
      </c>
      <c r="BG600" s="233">
        <f>IF(N600="zákl. přenesená",J600,0)</f>
        <v>0</v>
      </c>
      <c r="BH600" s="233">
        <f>IF(N600="sníž. přenesená",J600,0)</f>
        <v>0</v>
      </c>
      <c r="BI600" s="233">
        <f>IF(N600="nulová",J600,0)</f>
        <v>0</v>
      </c>
      <c r="BJ600" s="18" t="s">
        <v>21</v>
      </c>
      <c r="BK600" s="233">
        <f>ROUND(I600*H600,2)</f>
        <v>0</v>
      </c>
      <c r="BL600" s="18" t="s">
        <v>284</v>
      </c>
      <c r="BM600" s="232" t="s">
        <v>1118</v>
      </c>
    </row>
    <row r="601" s="2" customFormat="1">
      <c r="A601" s="39"/>
      <c r="B601" s="40"/>
      <c r="C601" s="41"/>
      <c r="D601" s="234" t="s">
        <v>286</v>
      </c>
      <c r="E601" s="41"/>
      <c r="F601" s="235" t="s">
        <v>1119</v>
      </c>
      <c r="G601" s="41"/>
      <c r="H601" s="41"/>
      <c r="I601" s="236"/>
      <c r="J601" s="41"/>
      <c r="K601" s="41"/>
      <c r="L601" s="45"/>
      <c r="M601" s="237"/>
      <c r="N601" s="238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286</v>
      </c>
      <c r="AU601" s="18" t="s">
        <v>85</v>
      </c>
    </row>
    <row r="602" s="13" customFormat="1">
      <c r="A602" s="13"/>
      <c r="B602" s="239"/>
      <c r="C602" s="240"/>
      <c r="D602" s="234" t="s">
        <v>288</v>
      </c>
      <c r="E602" s="241" t="s">
        <v>199</v>
      </c>
      <c r="F602" s="242" t="s">
        <v>1120</v>
      </c>
      <c r="G602" s="240"/>
      <c r="H602" s="243">
        <v>93.441000000000002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9" t="s">
        <v>288</v>
      </c>
      <c r="AU602" s="249" t="s">
        <v>85</v>
      </c>
      <c r="AV602" s="13" t="s">
        <v>85</v>
      </c>
      <c r="AW602" s="13" t="s">
        <v>33</v>
      </c>
      <c r="AX602" s="13" t="s">
        <v>76</v>
      </c>
      <c r="AY602" s="249" t="s">
        <v>277</v>
      </c>
    </row>
    <row r="603" s="13" customFormat="1">
      <c r="A603" s="13"/>
      <c r="B603" s="239"/>
      <c r="C603" s="240"/>
      <c r="D603" s="234" t="s">
        <v>288</v>
      </c>
      <c r="E603" s="241" t="s">
        <v>1</v>
      </c>
      <c r="F603" s="242" t="s">
        <v>1121</v>
      </c>
      <c r="G603" s="240"/>
      <c r="H603" s="243">
        <v>18.687999999999999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9" t="s">
        <v>288</v>
      </c>
      <c r="AU603" s="249" t="s">
        <v>85</v>
      </c>
      <c r="AV603" s="13" t="s">
        <v>85</v>
      </c>
      <c r="AW603" s="13" t="s">
        <v>33</v>
      </c>
      <c r="AX603" s="13" t="s">
        <v>21</v>
      </c>
      <c r="AY603" s="249" t="s">
        <v>277</v>
      </c>
    </row>
    <row r="604" s="2" customFormat="1" ht="22.9" customHeight="1">
      <c r="A604" s="39"/>
      <c r="B604" s="40"/>
      <c r="C604" s="221" t="s">
        <v>1122</v>
      </c>
      <c r="D604" s="221" t="s">
        <v>279</v>
      </c>
      <c r="E604" s="222" t="s">
        <v>1123</v>
      </c>
      <c r="F604" s="223" t="s">
        <v>1124</v>
      </c>
      <c r="G604" s="224" t="s">
        <v>282</v>
      </c>
      <c r="H604" s="225">
        <v>1.399</v>
      </c>
      <c r="I604" s="226"/>
      <c r="J604" s="227">
        <f>ROUND(I604*H604,2)</f>
        <v>0</v>
      </c>
      <c r="K604" s="223" t="s">
        <v>283</v>
      </c>
      <c r="L604" s="45"/>
      <c r="M604" s="228" t="s">
        <v>1</v>
      </c>
      <c r="N604" s="229" t="s">
        <v>41</v>
      </c>
      <c r="O604" s="92"/>
      <c r="P604" s="230">
        <f>O604*H604</f>
        <v>0</v>
      </c>
      <c r="Q604" s="230">
        <v>0</v>
      </c>
      <c r="R604" s="230">
        <f>Q604*H604</f>
        <v>0</v>
      </c>
      <c r="S604" s="230">
        <v>0.021999999999999999</v>
      </c>
      <c r="T604" s="231">
        <f>S604*H604</f>
        <v>0.030778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2" t="s">
        <v>284</v>
      </c>
      <c r="AT604" s="232" t="s">
        <v>279</v>
      </c>
      <c r="AU604" s="232" t="s">
        <v>85</v>
      </c>
      <c r="AY604" s="18" t="s">
        <v>277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18" t="s">
        <v>21</v>
      </c>
      <c r="BK604" s="233">
        <f>ROUND(I604*H604,2)</f>
        <v>0</v>
      </c>
      <c r="BL604" s="18" t="s">
        <v>284</v>
      </c>
      <c r="BM604" s="232" t="s">
        <v>1125</v>
      </c>
    </row>
    <row r="605" s="2" customFormat="1">
      <c r="A605" s="39"/>
      <c r="B605" s="40"/>
      <c r="C605" s="41"/>
      <c r="D605" s="234" t="s">
        <v>286</v>
      </c>
      <c r="E605" s="41"/>
      <c r="F605" s="235" t="s">
        <v>1126</v>
      </c>
      <c r="G605" s="41"/>
      <c r="H605" s="41"/>
      <c r="I605" s="236"/>
      <c r="J605" s="41"/>
      <c r="K605" s="41"/>
      <c r="L605" s="45"/>
      <c r="M605" s="237"/>
      <c r="N605" s="238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286</v>
      </c>
      <c r="AU605" s="18" t="s">
        <v>85</v>
      </c>
    </row>
    <row r="606" s="13" customFormat="1">
      <c r="A606" s="13"/>
      <c r="B606" s="239"/>
      <c r="C606" s="240"/>
      <c r="D606" s="234" t="s">
        <v>288</v>
      </c>
      <c r="E606" s="241" t="s">
        <v>1</v>
      </c>
      <c r="F606" s="242" t="s">
        <v>1127</v>
      </c>
      <c r="G606" s="240"/>
      <c r="H606" s="243">
        <v>1.399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288</v>
      </c>
      <c r="AU606" s="249" t="s">
        <v>85</v>
      </c>
      <c r="AV606" s="13" t="s">
        <v>85</v>
      </c>
      <c r="AW606" s="13" t="s">
        <v>33</v>
      </c>
      <c r="AX606" s="13" t="s">
        <v>21</v>
      </c>
      <c r="AY606" s="249" t="s">
        <v>277</v>
      </c>
    </row>
    <row r="607" s="2" customFormat="1" ht="22.9" customHeight="1">
      <c r="A607" s="39"/>
      <c r="B607" s="40"/>
      <c r="C607" s="221" t="s">
        <v>1128</v>
      </c>
      <c r="D607" s="221" t="s">
        <v>279</v>
      </c>
      <c r="E607" s="222" t="s">
        <v>1129</v>
      </c>
      <c r="F607" s="223" t="s">
        <v>1130</v>
      </c>
      <c r="G607" s="224" t="s">
        <v>282</v>
      </c>
      <c r="H607" s="225">
        <v>207.404</v>
      </c>
      <c r="I607" s="226"/>
      <c r="J607" s="227">
        <f>ROUND(I607*H607,2)</f>
        <v>0</v>
      </c>
      <c r="K607" s="223" t="s">
        <v>283</v>
      </c>
      <c r="L607" s="45"/>
      <c r="M607" s="228" t="s">
        <v>1</v>
      </c>
      <c r="N607" s="229" t="s">
        <v>41</v>
      </c>
      <c r="O607" s="92"/>
      <c r="P607" s="230">
        <f>O607*H607</f>
        <v>0</v>
      </c>
      <c r="Q607" s="230">
        <v>0</v>
      </c>
      <c r="R607" s="230">
        <f>Q607*H607</f>
        <v>0</v>
      </c>
      <c r="S607" s="230">
        <v>0</v>
      </c>
      <c r="T607" s="231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2" t="s">
        <v>284</v>
      </c>
      <c r="AT607" s="232" t="s">
        <v>279</v>
      </c>
      <c r="AU607" s="232" t="s">
        <v>85</v>
      </c>
      <c r="AY607" s="18" t="s">
        <v>277</v>
      </c>
      <c r="BE607" s="233">
        <f>IF(N607="základní",J607,0)</f>
        <v>0</v>
      </c>
      <c r="BF607" s="233">
        <f>IF(N607="snížená",J607,0)</f>
        <v>0</v>
      </c>
      <c r="BG607" s="233">
        <f>IF(N607="zákl. přenesená",J607,0)</f>
        <v>0</v>
      </c>
      <c r="BH607" s="233">
        <f>IF(N607="sníž. přenesená",J607,0)</f>
        <v>0</v>
      </c>
      <c r="BI607" s="233">
        <f>IF(N607="nulová",J607,0)</f>
        <v>0</v>
      </c>
      <c r="BJ607" s="18" t="s">
        <v>21</v>
      </c>
      <c r="BK607" s="233">
        <f>ROUND(I607*H607,2)</f>
        <v>0</v>
      </c>
      <c r="BL607" s="18" t="s">
        <v>284</v>
      </c>
      <c r="BM607" s="232" t="s">
        <v>1131</v>
      </c>
    </row>
    <row r="608" s="2" customFormat="1">
      <c r="A608" s="39"/>
      <c r="B608" s="40"/>
      <c r="C608" s="41"/>
      <c r="D608" s="234" t="s">
        <v>286</v>
      </c>
      <c r="E608" s="41"/>
      <c r="F608" s="235" t="s">
        <v>1132</v>
      </c>
      <c r="G608" s="41"/>
      <c r="H608" s="41"/>
      <c r="I608" s="236"/>
      <c r="J608" s="41"/>
      <c r="K608" s="41"/>
      <c r="L608" s="45"/>
      <c r="M608" s="237"/>
      <c r="N608" s="238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286</v>
      </c>
      <c r="AU608" s="18" t="s">
        <v>85</v>
      </c>
    </row>
    <row r="609" s="13" customFormat="1">
      <c r="A609" s="13"/>
      <c r="B609" s="239"/>
      <c r="C609" s="240"/>
      <c r="D609" s="234" t="s">
        <v>288</v>
      </c>
      <c r="E609" s="241" t="s">
        <v>1</v>
      </c>
      <c r="F609" s="242" t="s">
        <v>1133</v>
      </c>
      <c r="G609" s="240"/>
      <c r="H609" s="243">
        <v>207.404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288</v>
      </c>
      <c r="AU609" s="249" t="s">
        <v>85</v>
      </c>
      <c r="AV609" s="13" t="s">
        <v>85</v>
      </c>
      <c r="AW609" s="13" t="s">
        <v>33</v>
      </c>
      <c r="AX609" s="13" t="s">
        <v>21</v>
      </c>
      <c r="AY609" s="249" t="s">
        <v>277</v>
      </c>
    </row>
    <row r="610" s="2" customFormat="1" ht="22.9" customHeight="1">
      <c r="A610" s="39"/>
      <c r="B610" s="40"/>
      <c r="C610" s="221" t="s">
        <v>1134</v>
      </c>
      <c r="D610" s="221" t="s">
        <v>279</v>
      </c>
      <c r="E610" s="222" t="s">
        <v>1135</v>
      </c>
      <c r="F610" s="223" t="s">
        <v>1136</v>
      </c>
      <c r="G610" s="224" t="s">
        <v>282</v>
      </c>
      <c r="H610" s="225">
        <v>18.687999999999999</v>
      </c>
      <c r="I610" s="226"/>
      <c r="J610" s="227">
        <f>ROUND(I610*H610,2)</f>
        <v>0</v>
      </c>
      <c r="K610" s="223" t="s">
        <v>283</v>
      </c>
      <c r="L610" s="45"/>
      <c r="M610" s="228" t="s">
        <v>1</v>
      </c>
      <c r="N610" s="229" t="s">
        <v>41</v>
      </c>
      <c r="O610" s="92"/>
      <c r="P610" s="230">
        <f>O610*H610</f>
        <v>0</v>
      </c>
      <c r="Q610" s="230">
        <v>0.020140000000000002</v>
      </c>
      <c r="R610" s="230">
        <f>Q610*H610</f>
        <v>0.37637631999999999</v>
      </c>
      <c r="S610" s="230">
        <v>0</v>
      </c>
      <c r="T610" s="231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2" t="s">
        <v>284</v>
      </c>
      <c r="AT610" s="232" t="s">
        <v>279</v>
      </c>
      <c r="AU610" s="232" t="s">
        <v>85</v>
      </c>
      <c r="AY610" s="18" t="s">
        <v>277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8" t="s">
        <v>21</v>
      </c>
      <c r="BK610" s="233">
        <f>ROUND(I610*H610,2)</f>
        <v>0</v>
      </c>
      <c r="BL610" s="18" t="s">
        <v>284</v>
      </c>
      <c r="BM610" s="232" t="s">
        <v>1137</v>
      </c>
    </row>
    <row r="611" s="2" customFormat="1">
      <c r="A611" s="39"/>
      <c r="B611" s="40"/>
      <c r="C611" s="41"/>
      <c r="D611" s="234" t="s">
        <v>286</v>
      </c>
      <c r="E611" s="41"/>
      <c r="F611" s="235" t="s">
        <v>1138</v>
      </c>
      <c r="G611" s="41"/>
      <c r="H611" s="41"/>
      <c r="I611" s="236"/>
      <c r="J611" s="41"/>
      <c r="K611" s="41"/>
      <c r="L611" s="45"/>
      <c r="M611" s="237"/>
      <c r="N611" s="238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286</v>
      </c>
      <c r="AU611" s="18" t="s">
        <v>85</v>
      </c>
    </row>
    <row r="612" s="13" customFormat="1">
      <c r="A612" s="13"/>
      <c r="B612" s="239"/>
      <c r="C612" s="240"/>
      <c r="D612" s="234" t="s">
        <v>288</v>
      </c>
      <c r="E612" s="241" t="s">
        <v>1</v>
      </c>
      <c r="F612" s="242" t="s">
        <v>1121</v>
      </c>
      <c r="G612" s="240"/>
      <c r="H612" s="243">
        <v>18.687999999999999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288</v>
      </c>
      <c r="AU612" s="249" t="s">
        <v>85</v>
      </c>
      <c r="AV612" s="13" t="s">
        <v>85</v>
      </c>
      <c r="AW612" s="13" t="s">
        <v>33</v>
      </c>
      <c r="AX612" s="13" t="s">
        <v>21</v>
      </c>
      <c r="AY612" s="249" t="s">
        <v>277</v>
      </c>
    </row>
    <row r="613" s="2" customFormat="1" ht="22.9" customHeight="1">
      <c r="A613" s="39"/>
      <c r="B613" s="40"/>
      <c r="C613" s="221" t="s">
        <v>1139</v>
      </c>
      <c r="D613" s="221" t="s">
        <v>279</v>
      </c>
      <c r="E613" s="222" t="s">
        <v>1140</v>
      </c>
      <c r="F613" s="223" t="s">
        <v>1141</v>
      </c>
      <c r="G613" s="224" t="s">
        <v>282</v>
      </c>
      <c r="H613" s="225">
        <v>1.399</v>
      </c>
      <c r="I613" s="226"/>
      <c r="J613" s="227">
        <f>ROUND(I613*H613,2)</f>
        <v>0</v>
      </c>
      <c r="K613" s="223" t="s">
        <v>283</v>
      </c>
      <c r="L613" s="45"/>
      <c r="M613" s="228" t="s">
        <v>1</v>
      </c>
      <c r="N613" s="229" t="s">
        <v>41</v>
      </c>
      <c r="O613" s="92"/>
      <c r="P613" s="230">
        <f>O613*H613</f>
        <v>0</v>
      </c>
      <c r="Q613" s="230">
        <v>0.020140000000000002</v>
      </c>
      <c r="R613" s="230">
        <f>Q613*H613</f>
        <v>0.028175860000000004</v>
      </c>
      <c r="S613" s="230">
        <v>0</v>
      </c>
      <c r="T613" s="23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2" t="s">
        <v>284</v>
      </c>
      <c r="AT613" s="232" t="s">
        <v>279</v>
      </c>
      <c r="AU613" s="232" t="s">
        <v>85</v>
      </c>
      <c r="AY613" s="18" t="s">
        <v>277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18" t="s">
        <v>21</v>
      </c>
      <c r="BK613" s="233">
        <f>ROUND(I613*H613,2)</f>
        <v>0</v>
      </c>
      <c r="BL613" s="18" t="s">
        <v>284</v>
      </c>
      <c r="BM613" s="232" t="s">
        <v>1142</v>
      </c>
    </row>
    <row r="614" s="2" customFormat="1">
      <c r="A614" s="39"/>
      <c r="B614" s="40"/>
      <c r="C614" s="41"/>
      <c r="D614" s="234" t="s">
        <v>286</v>
      </c>
      <c r="E614" s="41"/>
      <c r="F614" s="235" t="s">
        <v>1143</v>
      </c>
      <c r="G614" s="41"/>
      <c r="H614" s="41"/>
      <c r="I614" s="236"/>
      <c r="J614" s="41"/>
      <c r="K614" s="41"/>
      <c r="L614" s="45"/>
      <c r="M614" s="237"/>
      <c r="N614" s="238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286</v>
      </c>
      <c r="AU614" s="18" t="s">
        <v>85</v>
      </c>
    </row>
    <row r="615" s="13" customFormat="1">
      <c r="A615" s="13"/>
      <c r="B615" s="239"/>
      <c r="C615" s="240"/>
      <c r="D615" s="234" t="s">
        <v>288</v>
      </c>
      <c r="E615" s="241" t="s">
        <v>1</v>
      </c>
      <c r="F615" s="242" t="s">
        <v>1127</v>
      </c>
      <c r="G615" s="240"/>
      <c r="H615" s="243">
        <v>1.399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288</v>
      </c>
      <c r="AU615" s="249" t="s">
        <v>85</v>
      </c>
      <c r="AV615" s="13" t="s">
        <v>85</v>
      </c>
      <c r="AW615" s="13" t="s">
        <v>33</v>
      </c>
      <c r="AX615" s="13" t="s">
        <v>21</v>
      </c>
      <c r="AY615" s="249" t="s">
        <v>277</v>
      </c>
    </row>
    <row r="616" s="2" customFormat="1" ht="22.9" customHeight="1">
      <c r="A616" s="39"/>
      <c r="B616" s="40"/>
      <c r="C616" s="221" t="s">
        <v>1144</v>
      </c>
      <c r="D616" s="221" t="s">
        <v>279</v>
      </c>
      <c r="E616" s="222" t="s">
        <v>1145</v>
      </c>
      <c r="F616" s="223" t="s">
        <v>1146</v>
      </c>
      <c r="G616" s="224" t="s">
        <v>282</v>
      </c>
      <c r="H616" s="225">
        <v>20.087</v>
      </c>
      <c r="I616" s="226"/>
      <c r="J616" s="227">
        <f>ROUND(I616*H616,2)</f>
        <v>0</v>
      </c>
      <c r="K616" s="223" t="s">
        <v>283</v>
      </c>
      <c r="L616" s="45"/>
      <c r="M616" s="228" t="s">
        <v>1</v>
      </c>
      <c r="N616" s="229" t="s">
        <v>41</v>
      </c>
      <c r="O616" s="92"/>
      <c r="P616" s="230">
        <f>O616*H616</f>
        <v>0</v>
      </c>
      <c r="Q616" s="230">
        <v>0.0020999999999999999</v>
      </c>
      <c r="R616" s="230">
        <f>Q616*H616</f>
        <v>0.042182699999999997</v>
      </c>
      <c r="S616" s="230">
        <v>0</v>
      </c>
      <c r="T616" s="231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2" t="s">
        <v>284</v>
      </c>
      <c r="AT616" s="232" t="s">
        <v>279</v>
      </c>
      <c r="AU616" s="232" t="s">
        <v>85</v>
      </c>
      <c r="AY616" s="18" t="s">
        <v>277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18" t="s">
        <v>21</v>
      </c>
      <c r="BK616" s="233">
        <f>ROUND(I616*H616,2)</f>
        <v>0</v>
      </c>
      <c r="BL616" s="18" t="s">
        <v>284</v>
      </c>
      <c r="BM616" s="232" t="s">
        <v>1147</v>
      </c>
    </row>
    <row r="617" s="2" customFormat="1">
      <c r="A617" s="39"/>
      <c r="B617" s="40"/>
      <c r="C617" s="41"/>
      <c r="D617" s="234" t="s">
        <v>286</v>
      </c>
      <c r="E617" s="41"/>
      <c r="F617" s="235" t="s">
        <v>1148</v>
      </c>
      <c r="G617" s="41"/>
      <c r="H617" s="41"/>
      <c r="I617" s="236"/>
      <c r="J617" s="41"/>
      <c r="K617" s="41"/>
      <c r="L617" s="45"/>
      <c r="M617" s="237"/>
      <c r="N617" s="238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286</v>
      </c>
      <c r="AU617" s="18" t="s">
        <v>85</v>
      </c>
    </row>
    <row r="618" s="13" customFormat="1">
      <c r="A618" s="13"/>
      <c r="B618" s="239"/>
      <c r="C618" s="240"/>
      <c r="D618" s="234" t="s">
        <v>288</v>
      </c>
      <c r="E618" s="241" t="s">
        <v>1</v>
      </c>
      <c r="F618" s="242" t="s">
        <v>1149</v>
      </c>
      <c r="G618" s="240"/>
      <c r="H618" s="243">
        <v>20.087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288</v>
      </c>
      <c r="AU618" s="249" t="s">
        <v>85</v>
      </c>
      <c r="AV618" s="13" t="s">
        <v>85</v>
      </c>
      <c r="AW618" s="13" t="s">
        <v>33</v>
      </c>
      <c r="AX618" s="13" t="s">
        <v>21</v>
      </c>
      <c r="AY618" s="249" t="s">
        <v>277</v>
      </c>
    </row>
    <row r="619" s="12" customFormat="1" ht="22.8" customHeight="1">
      <c r="A619" s="12"/>
      <c r="B619" s="205"/>
      <c r="C619" s="206"/>
      <c r="D619" s="207" t="s">
        <v>75</v>
      </c>
      <c r="E619" s="219" t="s">
        <v>1150</v>
      </c>
      <c r="F619" s="219" t="s">
        <v>1151</v>
      </c>
      <c r="G619" s="206"/>
      <c r="H619" s="206"/>
      <c r="I619" s="209"/>
      <c r="J619" s="220">
        <f>BK619</f>
        <v>0</v>
      </c>
      <c r="K619" s="206"/>
      <c r="L619" s="211"/>
      <c r="M619" s="212"/>
      <c r="N619" s="213"/>
      <c r="O619" s="213"/>
      <c r="P619" s="214">
        <f>SUM(P620:P628)</f>
        <v>0</v>
      </c>
      <c r="Q619" s="213"/>
      <c r="R619" s="214">
        <f>SUM(R620:R628)</f>
        <v>0</v>
      </c>
      <c r="S619" s="213"/>
      <c r="T619" s="215">
        <f>SUM(T620:T628)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16" t="s">
        <v>21</v>
      </c>
      <c r="AT619" s="217" t="s">
        <v>75</v>
      </c>
      <c r="AU619" s="217" t="s">
        <v>21</v>
      </c>
      <c r="AY619" s="216" t="s">
        <v>277</v>
      </c>
      <c r="BK619" s="218">
        <f>SUM(BK620:BK628)</f>
        <v>0</v>
      </c>
    </row>
    <row r="620" s="2" customFormat="1" ht="31" customHeight="1">
      <c r="A620" s="39"/>
      <c r="B620" s="40"/>
      <c r="C620" s="221" t="s">
        <v>1152</v>
      </c>
      <c r="D620" s="221" t="s">
        <v>279</v>
      </c>
      <c r="E620" s="222" t="s">
        <v>1153</v>
      </c>
      <c r="F620" s="223" t="s">
        <v>1154</v>
      </c>
      <c r="G620" s="224" t="s">
        <v>316</v>
      </c>
      <c r="H620" s="225">
        <v>94.471000000000004</v>
      </c>
      <c r="I620" s="226"/>
      <c r="J620" s="227">
        <f>ROUND(I620*H620,2)</f>
        <v>0</v>
      </c>
      <c r="K620" s="223" t="s">
        <v>283</v>
      </c>
      <c r="L620" s="45"/>
      <c r="M620" s="228" t="s">
        <v>1</v>
      </c>
      <c r="N620" s="229" t="s">
        <v>41</v>
      </c>
      <c r="O620" s="92"/>
      <c r="P620" s="230">
        <f>O620*H620</f>
        <v>0</v>
      </c>
      <c r="Q620" s="230">
        <v>0</v>
      </c>
      <c r="R620" s="230">
        <f>Q620*H620</f>
        <v>0</v>
      </c>
      <c r="S620" s="230">
        <v>0</v>
      </c>
      <c r="T620" s="231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2" t="s">
        <v>284</v>
      </c>
      <c r="AT620" s="232" t="s">
        <v>279</v>
      </c>
      <c r="AU620" s="232" t="s">
        <v>85</v>
      </c>
      <c r="AY620" s="18" t="s">
        <v>277</v>
      </c>
      <c r="BE620" s="233">
        <f>IF(N620="základní",J620,0)</f>
        <v>0</v>
      </c>
      <c r="BF620" s="233">
        <f>IF(N620="snížená",J620,0)</f>
        <v>0</v>
      </c>
      <c r="BG620" s="233">
        <f>IF(N620="zákl. přenesená",J620,0)</f>
        <v>0</v>
      </c>
      <c r="BH620" s="233">
        <f>IF(N620="sníž. přenesená",J620,0)</f>
        <v>0</v>
      </c>
      <c r="BI620" s="233">
        <f>IF(N620="nulová",J620,0)</f>
        <v>0</v>
      </c>
      <c r="BJ620" s="18" t="s">
        <v>21</v>
      </c>
      <c r="BK620" s="233">
        <f>ROUND(I620*H620,2)</f>
        <v>0</v>
      </c>
      <c r="BL620" s="18" t="s">
        <v>284</v>
      </c>
      <c r="BM620" s="232" t="s">
        <v>1155</v>
      </c>
    </row>
    <row r="621" s="2" customFormat="1">
      <c r="A621" s="39"/>
      <c r="B621" s="40"/>
      <c r="C621" s="41"/>
      <c r="D621" s="234" t="s">
        <v>286</v>
      </c>
      <c r="E621" s="41"/>
      <c r="F621" s="235" t="s">
        <v>1156</v>
      </c>
      <c r="G621" s="41"/>
      <c r="H621" s="41"/>
      <c r="I621" s="236"/>
      <c r="J621" s="41"/>
      <c r="K621" s="41"/>
      <c r="L621" s="45"/>
      <c r="M621" s="237"/>
      <c r="N621" s="238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286</v>
      </c>
      <c r="AU621" s="18" t="s">
        <v>85</v>
      </c>
    </row>
    <row r="622" s="2" customFormat="1" ht="22.9" customHeight="1">
      <c r="A622" s="39"/>
      <c r="B622" s="40"/>
      <c r="C622" s="221" t="s">
        <v>1157</v>
      </c>
      <c r="D622" s="221" t="s">
        <v>279</v>
      </c>
      <c r="E622" s="222" t="s">
        <v>1158</v>
      </c>
      <c r="F622" s="223" t="s">
        <v>1159</v>
      </c>
      <c r="G622" s="224" t="s">
        <v>316</v>
      </c>
      <c r="H622" s="225">
        <v>94.471000000000004</v>
      </c>
      <c r="I622" s="226"/>
      <c r="J622" s="227">
        <f>ROUND(I622*H622,2)</f>
        <v>0</v>
      </c>
      <c r="K622" s="223" t="s">
        <v>283</v>
      </c>
      <c r="L622" s="45"/>
      <c r="M622" s="228" t="s">
        <v>1</v>
      </c>
      <c r="N622" s="229" t="s">
        <v>41</v>
      </c>
      <c r="O622" s="92"/>
      <c r="P622" s="230">
        <f>O622*H622</f>
        <v>0</v>
      </c>
      <c r="Q622" s="230">
        <v>0</v>
      </c>
      <c r="R622" s="230">
        <f>Q622*H622</f>
        <v>0</v>
      </c>
      <c r="S622" s="230">
        <v>0</v>
      </c>
      <c r="T622" s="231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2" t="s">
        <v>284</v>
      </c>
      <c r="AT622" s="232" t="s">
        <v>279</v>
      </c>
      <c r="AU622" s="232" t="s">
        <v>85</v>
      </c>
      <c r="AY622" s="18" t="s">
        <v>277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8" t="s">
        <v>21</v>
      </c>
      <c r="BK622" s="233">
        <f>ROUND(I622*H622,2)</f>
        <v>0</v>
      </c>
      <c r="BL622" s="18" t="s">
        <v>284</v>
      </c>
      <c r="BM622" s="232" t="s">
        <v>1160</v>
      </c>
    </row>
    <row r="623" s="2" customFormat="1">
      <c r="A623" s="39"/>
      <c r="B623" s="40"/>
      <c r="C623" s="41"/>
      <c r="D623" s="234" t="s">
        <v>286</v>
      </c>
      <c r="E623" s="41"/>
      <c r="F623" s="235" t="s">
        <v>1161</v>
      </c>
      <c r="G623" s="41"/>
      <c r="H623" s="41"/>
      <c r="I623" s="236"/>
      <c r="J623" s="41"/>
      <c r="K623" s="41"/>
      <c r="L623" s="45"/>
      <c r="M623" s="237"/>
      <c r="N623" s="238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286</v>
      </c>
      <c r="AU623" s="18" t="s">
        <v>85</v>
      </c>
    </row>
    <row r="624" s="2" customFormat="1" ht="22.9" customHeight="1">
      <c r="A624" s="39"/>
      <c r="B624" s="40"/>
      <c r="C624" s="221" t="s">
        <v>1162</v>
      </c>
      <c r="D624" s="221" t="s">
        <v>279</v>
      </c>
      <c r="E624" s="222" t="s">
        <v>1163</v>
      </c>
      <c r="F624" s="223" t="s">
        <v>1164</v>
      </c>
      <c r="G624" s="224" t="s">
        <v>316</v>
      </c>
      <c r="H624" s="225">
        <v>850.23900000000003</v>
      </c>
      <c r="I624" s="226"/>
      <c r="J624" s="227">
        <f>ROUND(I624*H624,2)</f>
        <v>0</v>
      </c>
      <c r="K624" s="223" t="s">
        <v>283</v>
      </c>
      <c r="L624" s="45"/>
      <c r="M624" s="228" t="s">
        <v>1</v>
      </c>
      <c r="N624" s="229" t="s">
        <v>41</v>
      </c>
      <c r="O624" s="92"/>
      <c r="P624" s="230">
        <f>O624*H624</f>
        <v>0</v>
      </c>
      <c r="Q624" s="230">
        <v>0</v>
      </c>
      <c r="R624" s="230">
        <f>Q624*H624</f>
        <v>0</v>
      </c>
      <c r="S624" s="230">
        <v>0</v>
      </c>
      <c r="T624" s="231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2" t="s">
        <v>284</v>
      </c>
      <c r="AT624" s="232" t="s">
        <v>279</v>
      </c>
      <c r="AU624" s="232" t="s">
        <v>85</v>
      </c>
      <c r="AY624" s="18" t="s">
        <v>277</v>
      </c>
      <c r="BE624" s="233">
        <f>IF(N624="základní",J624,0)</f>
        <v>0</v>
      </c>
      <c r="BF624" s="233">
        <f>IF(N624="snížená",J624,0)</f>
        <v>0</v>
      </c>
      <c r="BG624" s="233">
        <f>IF(N624="zákl. přenesená",J624,0)</f>
        <v>0</v>
      </c>
      <c r="BH624" s="233">
        <f>IF(N624="sníž. přenesená",J624,0)</f>
        <v>0</v>
      </c>
      <c r="BI624" s="233">
        <f>IF(N624="nulová",J624,0)</f>
        <v>0</v>
      </c>
      <c r="BJ624" s="18" t="s">
        <v>21</v>
      </c>
      <c r="BK624" s="233">
        <f>ROUND(I624*H624,2)</f>
        <v>0</v>
      </c>
      <c r="BL624" s="18" t="s">
        <v>284</v>
      </c>
      <c r="BM624" s="232" t="s">
        <v>1165</v>
      </c>
    </row>
    <row r="625" s="2" customFormat="1">
      <c r="A625" s="39"/>
      <c r="B625" s="40"/>
      <c r="C625" s="41"/>
      <c r="D625" s="234" t="s">
        <v>286</v>
      </c>
      <c r="E625" s="41"/>
      <c r="F625" s="235" t="s">
        <v>1166</v>
      </c>
      <c r="G625" s="41"/>
      <c r="H625" s="41"/>
      <c r="I625" s="236"/>
      <c r="J625" s="41"/>
      <c r="K625" s="41"/>
      <c r="L625" s="45"/>
      <c r="M625" s="237"/>
      <c r="N625" s="238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286</v>
      </c>
      <c r="AU625" s="18" t="s">
        <v>85</v>
      </c>
    </row>
    <row r="626" s="13" customFormat="1">
      <c r="A626" s="13"/>
      <c r="B626" s="239"/>
      <c r="C626" s="240"/>
      <c r="D626" s="234" t="s">
        <v>288</v>
      </c>
      <c r="E626" s="240"/>
      <c r="F626" s="242" t="s">
        <v>1167</v>
      </c>
      <c r="G626" s="240"/>
      <c r="H626" s="243">
        <v>850.23900000000003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288</v>
      </c>
      <c r="AU626" s="249" t="s">
        <v>85</v>
      </c>
      <c r="AV626" s="13" t="s">
        <v>85</v>
      </c>
      <c r="AW626" s="13" t="s">
        <v>4</v>
      </c>
      <c r="AX626" s="13" t="s">
        <v>21</v>
      </c>
      <c r="AY626" s="249" t="s">
        <v>277</v>
      </c>
    </row>
    <row r="627" s="2" customFormat="1" ht="31" customHeight="1">
      <c r="A627" s="39"/>
      <c r="B627" s="40"/>
      <c r="C627" s="221" t="s">
        <v>1168</v>
      </c>
      <c r="D627" s="221" t="s">
        <v>279</v>
      </c>
      <c r="E627" s="222" t="s">
        <v>1169</v>
      </c>
      <c r="F627" s="223" t="s">
        <v>1170</v>
      </c>
      <c r="G627" s="224" t="s">
        <v>316</v>
      </c>
      <c r="H627" s="225">
        <v>94.329999999999998</v>
      </c>
      <c r="I627" s="226"/>
      <c r="J627" s="227">
        <f>ROUND(I627*H627,2)</f>
        <v>0</v>
      </c>
      <c r="K627" s="223" t="s">
        <v>283</v>
      </c>
      <c r="L627" s="45"/>
      <c r="M627" s="228" t="s">
        <v>1</v>
      </c>
      <c r="N627" s="229" t="s">
        <v>41</v>
      </c>
      <c r="O627" s="92"/>
      <c r="P627" s="230">
        <f>O627*H627</f>
        <v>0</v>
      </c>
      <c r="Q627" s="230">
        <v>0</v>
      </c>
      <c r="R627" s="230">
        <f>Q627*H627</f>
        <v>0</v>
      </c>
      <c r="S627" s="230">
        <v>0</v>
      </c>
      <c r="T627" s="23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2" t="s">
        <v>284</v>
      </c>
      <c r="AT627" s="232" t="s">
        <v>279</v>
      </c>
      <c r="AU627" s="232" t="s">
        <v>85</v>
      </c>
      <c r="AY627" s="18" t="s">
        <v>277</v>
      </c>
      <c r="BE627" s="233">
        <f>IF(N627="základní",J627,0)</f>
        <v>0</v>
      </c>
      <c r="BF627" s="233">
        <f>IF(N627="snížená",J627,0)</f>
        <v>0</v>
      </c>
      <c r="BG627" s="233">
        <f>IF(N627="zákl. přenesená",J627,0)</f>
        <v>0</v>
      </c>
      <c r="BH627" s="233">
        <f>IF(N627="sníž. přenesená",J627,0)</f>
        <v>0</v>
      </c>
      <c r="BI627" s="233">
        <f>IF(N627="nulová",J627,0)</f>
        <v>0</v>
      </c>
      <c r="BJ627" s="18" t="s">
        <v>21</v>
      </c>
      <c r="BK627" s="233">
        <f>ROUND(I627*H627,2)</f>
        <v>0</v>
      </c>
      <c r="BL627" s="18" t="s">
        <v>284</v>
      </c>
      <c r="BM627" s="232" t="s">
        <v>1171</v>
      </c>
    </row>
    <row r="628" s="2" customFormat="1">
      <c r="A628" s="39"/>
      <c r="B628" s="40"/>
      <c r="C628" s="41"/>
      <c r="D628" s="234" t="s">
        <v>286</v>
      </c>
      <c r="E628" s="41"/>
      <c r="F628" s="235" t="s">
        <v>1172</v>
      </c>
      <c r="G628" s="41"/>
      <c r="H628" s="41"/>
      <c r="I628" s="236"/>
      <c r="J628" s="41"/>
      <c r="K628" s="41"/>
      <c r="L628" s="45"/>
      <c r="M628" s="237"/>
      <c r="N628" s="238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286</v>
      </c>
      <c r="AU628" s="18" t="s">
        <v>85</v>
      </c>
    </row>
    <row r="629" s="12" customFormat="1" ht="22.8" customHeight="1">
      <c r="A629" s="12"/>
      <c r="B629" s="205"/>
      <c r="C629" s="206"/>
      <c r="D629" s="207" t="s">
        <v>75</v>
      </c>
      <c r="E629" s="219" t="s">
        <v>1173</v>
      </c>
      <c r="F629" s="219" t="s">
        <v>1174</v>
      </c>
      <c r="G629" s="206"/>
      <c r="H629" s="206"/>
      <c r="I629" s="209"/>
      <c r="J629" s="220">
        <f>BK629</f>
        <v>0</v>
      </c>
      <c r="K629" s="206"/>
      <c r="L629" s="211"/>
      <c r="M629" s="212"/>
      <c r="N629" s="213"/>
      <c r="O629" s="213"/>
      <c r="P629" s="214">
        <f>P630</f>
        <v>0</v>
      </c>
      <c r="Q629" s="213"/>
      <c r="R629" s="214">
        <f>R630</f>
        <v>0</v>
      </c>
      <c r="S629" s="213"/>
      <c r="T629" s="215">
        <f>T630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16" t="s">
        <v>21</v>
      </c>
      <c r="AT629" s="217" t="s">
        <v>75</v>
      </c>
      <c r="AU629" s="217" t="s">
        <v>21</v>
      </c>
      <c r="AY629" s="216" t="s">
        <v>277</v>
      </c>
      <c r="BK629" s="218">
        <f>BK630</f>
        <v>0</v>
      </c>
    </row>
    <row r="630" s="2" customFormat="1" ht="14.5" customHeight="1">
      <c r="A630" s="39"/>
      <c r="B630" s="40"/>
      <c r="C630" s="221" t="s">
        <v>1175</v>
      </c>
      <c r="D630" s="221" t="s">
        <v>279</v>
      </c>
      <c r="E630" s="222" t="s">
        <v>1176</v>
      </c>
      <c r="F630" s="223" t="s">
        <v>1177</v>
      </c>
      <c r="G630" s="224" t="s">
        <v>316</v>
      </c>
      <c r="H630" s="225">
        <v>77.036000000000001</v>
      </c>
      <c r="I630" s="226"/>
      <c r="J630" s="227">
        <f>ROUND(I630*H630,2)</f>
        <v>0</v>
      </c>
      <c r="K630" s="223" t="s">
        <v>283</v>
      </c>
      <c r="L630" s="45"/>
      <c r="M630" s="228" t="s">
        <v>1</v>
      </c>
      <c r="N630" s="229" t="s">
        <v>41</v>
      </c>
      <c r="O630" s="92"/>
      <c r="P630" s="230">
        <f>O630*H630</f>
        <v>0</v>
      </c>
      <c r="Q630" s="230">
        <v>0</v>
      </c>
      <c r="R630" s="230">
        <f>Q630*H630</f>
        <v>0</v>
      </c>
      <c r="S630" s="230">
        <v>0</v>
      </c>
      <c r="T630" s="231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2" t="s">
        <v>284</v>
      </c>
      <c r="AT630" s="232" t="s">
        <v>279</v>
      </c>
      <c r="AU630" s="232" t="s">
        <v>85</v>
      </c>
      <c r="AY630" s="18" t="s">
        <v>277</v>
      </c>
      <c r="BE630" s="233">
        <f>IF(N630="základní",J630,0)</f>
        <v>0</v>
      </c>
      <c r="BF630" s="233">
        <f>IF(N630="snížená",J630,0)</f>
        <v>0</v>
      </c>
      <c r="BG630" s="233">
        <f>IF(N630="zákl. přenesená",J630,0)</f>
        <v>0</v>
      </c>
      <c r="BH630" s="233">
        <f>IF(N630="sníž. přenesená",J630,0)</f>
        <v>0</v>
      </c>
      <c r="BI630" s="233">
        <f>IF(N630="nulová",J630,0)</f>
        <v>0</v>
      </c>
      <c r="BJ630" s="18" t="s">
        <v>21</v>
      </c>
      <c r="BK630" s="233">
        <f>ROUND(I630*H630,2)</f>
        <v>0</v>
      </c>
      <c r="BL630" s="18" t="s">
        <v>284</v>
      </c>
      <c r="BM630" s="232" t="s">
        <v>1178</v>
      </c>
    </row>
    <row r="631" s="12" customFormat="1" ht="25.92" customHeight="1">
      <c r="A631" s="12"/>
      <c r="B631" s="205"/>
      <c r="C631" s="206"/>
      <c r="D631" s="207" t="s">
        <v>75</v>
      </c>
      <c r="E631" s="208" t="s">
        <v>1179</v>
      </c>
      <c r="F631" s="208" t="s">
        <v>1180</v>
      </c>
      <c r="G631" s="206"/>
      <c r="H631" s="206"/>
      <c r="I631" s="209"/>
      <c r="J631" s="210">
        <f>BK631</f>
        <v>0</v>
      </c>
      <c r="K631" s="206"/>
      <c r="L631" s="211"/>
      <c r="M631" s="212"/>
      <c r="N631" s="213"/>
      <c r="O631" s="213"/>
      <c r="P631" s="214">
        <f>P632+P667+P695+P725+P734+P749+P763+P772+P793+P838+P938+P951+P966+P1018+P1059+P1075+P1083</f>
        <v>0</v>
      </c>
      <c r="Q631" s="213"/>
      <c r="R631" s="214">
        <f>R632+R667+R695+R725+R734+R749+R763+R772+R793+R838+R938+R951+R966+R1018+R1059+R1075+R1083</f>
        <v>9.3052104499999988</v>
      </c>
      <c r="S631" s="213"/>
      <c r="T631" s="215">
        <f>T632+T667+T695+T725+T734+T749+T763+T772+T793+T838+T938+T951+T966+T1018+T1059+T1075+T1083</f>
        <v>3.83446585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16" t="s">
        <v>85</v>
      </c>
      <c r="AT631" s="217" t="s">
        <v>75</v>
      </c>
      <c r="AU631" s="217" t="s">
        <v>76</v>
      </c>
      <c r="AY631" s="216" t="s">
        <v>277</v>
      </c>
      <c r="BK631" s="218">
        <f>BK632+BK667+BK695+BK725+BK734+BK749+BK763+BK772+BK793+BK838+BK938+BK951+BK966+BK1018+BK1059+BK1075+BK1083</f>
        <v>0</v>
      </c>
    </row>
    <row r="632" s="12" customFormat="1" ht="22.8" customHeight="1">
      <c r="A632" s="12"/>
      <c r="B632" s="205"/>
      <c r="C632" s="206"/>
      <c r="D632" s="207" t="s">
        <v>75</v>
      </c>
      <c r="E632" s="219" t="s">
        <v>1181</v>
      </c>
      <c r="F632" s="219" t="s">
        <v>1182</v>
      </c>
      <c r="G632" s="206"/>
      <c r="H632" s="206"/>
      <c r="I632" s="209"/>
      <c r="J632" s="220">
        <f>BK632</f>
        <v>0</v>
      </c>
      <c r="K632" s="206"/>
      <c r="L632" s="211"/>
      <c r="M632" s="212"/>
      <c r="N632" s="213"/>
      <c r="O632" s="213"/>
      <c r="P632" s="214">
        <f>SUM(P633:P666)</f>
        <v>0</v>
      </c>
      <c r="Q632" s="213"/>
      <c r="R632" s="214">
        <f>SUM(R633:R666)</f>
        <v>0.39730300000000007</v>
      </c>
      <c r="S632" s="213"/>
      <c r="T632" s="215">
        <f>SUM(T633:T666)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16" t="s">
        <v>85</v>
      </c>
      <c r="AT632" s="217" t="s">
        <v>75</v>
      </c>
      <c r="AU632" s="217" t="s">
        <v>21</v>
      </c>
      <c r="AY632" s="216" t="s">
        <v>277</v>
      </c>
      <c r="BK632" s="218">
        <f>SUM(BK633:BK666)</f>
        <v>0</v>
      </c>
    </row>
    <row r="633" s="2" customFormat="1" ht="22.9" customHeight="1">
      <c r="A633" s="39"/>
      <c r="B633" s="40"/>
      <c r="C633" s="221" t="s">
        <v>1183</v>
      </c>
      <c r="D633" s="221" t="s">
        <v>279</v>
      </c>
      <c r="E633" s="222" t="s">
        <v>1184</v>
      </c>
      <c r="F633" s="223" t="s">
        <v>1185</v>
      </c>
      <c r="G633" s="224" t="s">
        <v>282</v>
      </c>
      <c r="H633" s="225">
        <v>43.200000000000003</v>
      </c>
      <c r="I633" s="226"/>
      <c r="J633" s="227">
        <f>ROUND(I633*H633,2)</f>
        <v>0</v>
      </c>
      <c r="K633" s="223" t="s">
        <v>283</v>
      </c>
      <c r="L633" s="45"/>
      <c r="M633" s="228" t="s">
        <v>1</v>
      </c>
      <c r="N633" s="229" t="s">
        <v>41</v>
      </c>
      <c r="O633" s="92"/>
      <c r="P633" s="230">
        <f>O633*H633</f>
        <v>0</v>
      </c>
      <c r="Q633" s="230">
        <v>0</v>
      </c>
      <c r="R633" s="230">
        <f>Q633*H633</f>
        <v>0</v>
      </c>
      <c r="S633" s="230">
        <v>0</v>
      </c>
      <c r="T633" s="231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2" t="s">
        <v>377</v>
      </c>
      <c r="AT633" s="232" t="s">
        <v>279</v>
      </c>
      <c r="AU633" s="232" t="s">
        <v>85</v>
      </c>
      <c r="AY633" s="18" t="s">
        <v>277</v>
      </c>
      <c r="BE633" s="233">
        <f>IF(N633="základní",J633,0)</f>
        <v>0</v>
      </c>
      <c r="BF633" s="233">
        <f>IF(N633="snížená",J633,0)</f>
        <v>0</v>
      </c>
      <c r="BG633" s="233">
        <f>IF(N633="zákl. přenesená",J633,0)</f>
        <v>0</v>
      </c>
      <c r="BH633" s="233">
        <f>IF(N633="sníž. přenesená",J633,0)</f>
        <v>0</v>
      </c>
      <c r="BI633" s="233">
        <f>IF(N633="nulová",J633,0)</f>
        <v>0</v>
      </c>
      <c r="BJ633" s="18" t="s">
        <v>21</v>
      </c>
      <c r="BK633" s="233">
        <f>ROUND(I633*H633,2)</f>
        <v>0</v>
      </c>
      <c r="BL633" s="18" t="s">
        <v>377</v>
      </c>
      <c r="BM633" s="232" t="s">
        <v>1186</v>
      </c>
    </row>
    <row r="634" s="2" customFormat="1">
      <c r="A634" s="39"/>
      <c r="B634" s="40"/>
      <c r="C634" s="41"/>
      <c r="D634" s="234" t="s">
        <v>286</v>
      </c>
      <c r="E634" s="41"/>
      <c r="F634" s="235" t="s">
        <v>1187</v>
      </c>
      <c r="G634" s="41"/>
      <c r="H634" s="41"/>
      <c r="I634" s="236"/>
      <c r="J634" s="41"/>
      <c r="K634" s="41"/>
      <c r="L634" s="45"/>
      <c r="M634" s="237"/>
      <c r="N634" s="238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286</v>
      </c>
      <c r="AU634" s="18" t="s">
        <v>85</v>
      </c>
    </row>
    <row r="635" s="13" customFormat="1">
      <c r="A635" s="13"/>
      <c r="B635" s="239"/>
      <c r="C635" s="240"/>
      <c r="D635" s="234" t="s">
        <v>288</v>
      </c>
      <c r="E635" s="241" t="s">
        <v>138</v>
      </c>
      <c r="F635" s="242" t="s">
        <v>1188</v>
      </c>
      <c r="G635" s="240"/>
      <c r="H635" s="243">
        <v>43.200000000000003</v>
      </c>
      <c r="I635" s="244"/>
      <c r="J635" s="240"/>
      <c r="K635" s="240"/>
      <c r="L635" s="245"/>
      <c r="M635" s="246"/>
      <c r="N635" s="247"/>
      <c r="O635" s="247"/>
      <c r="P635" s="247"/>
      <c r="Q635" s="247"/>
      <c r="R635" s="247"/>
      <c r="S635" s="247"/>
      <c r="T635" s="24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9" t="s">
        <v>288</v>
      </c>
      <c r="AU635" s="249" t="s">
        <v>85</v>
      </c>
      <c r="AV635" s="13" t="s">
        <v>85</v>
      </c>
      <c r="AW635" s="13" t="s">
        <v>33</v>
      </c>
      <c r="AX635" s="13" t="s">
        <v>21</v>
      </c>
      <c r="AY635" s="249" t="s">
        <v>277</v>
      </c>
    </row>
    <row r="636" s="2" customFormat="1" ht="14.5" customHeight="1">
      <c r="A636" s="39"/>
      <c r="B636" s="40"/>
      <c r="C636" s="261" t="s">
        <v>1189</v>
      </c>
      <c r="D636" s="261" t="s">
        <v>400</v>
      </c>
      <c r="E636" s="262" t="s">
        <v>1190</v>
      </c>
      <c r="F636" s="263" t="s">
        <v>1191</v>
      </c>
      <c r="G636" s="264" t="s">
        <v>316</v>
      </c>
      <c r="H636" s="265">
        <v>0.012999999999999999</v>
      </c>
      <c r="I636" s="266"/>
      <c r="J636" s="267">
        <f>ROUND(I636*H636,2)</f>
        <v>0</v>
      </c>
      <c r="K636" s="263" t="s">
        <v>283</v>
      </c>
      <c r="L636" s="268"/>
      <c r="M636" s="269" t="s">
        <v>1</v>
      </c>
      <c r="N636" s="270" t="s">
        <v>41</v>
      </c>
      <c r="O636" s="92"/>
      <c r="P636" s="230">
        <f>O636*H636</f>
        <v>0</v>
      </c>
      <c r="Q636" s="230">
        <v>1</v>
      </c>
      <c r="R636" s="230">
        <f>Q636*H636</f>
        <v>0.012999999999999999</v>
      </c>
      <c r="S636" s="230">
        <v>0</v>
      </c>
      <c r="T636" s="231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2" t="s">
        <v>476</v>
      </c>
      <c r="AT636" s="232" t="s">
        <v>400</v>
      </c>
      <c r="AU636" s="232" t="s">
        <v>85</v>
      </c>
      <c r="AY636" s="18" t="s">
        <v>277</v>
      </c>
      <c r="BE636" s="233">
        <f>IF(N636="základní",J636,0)</f>
        <v>0</v>
      </c>
      <c r="BF636" s="233">
        <f>IF(N636="snížená",J636,0)</f>
        <v>0</v>
      </c>
      <c r="BG636" s="233">
        <f>IF(N636="zákl. přenesená",J636,0)</f>
        <v>0</v>
      </c>
      <c r="BH636" s="233">
        <f>IF(N636="sníž. přenesená",J636,0)</f>
        <v>0</v>
      </c>
      <c r="BI636" s="233">
        <f>IF(N636="nulová",J636,0)</f>
        <v>0</v>
      </c>
      <c r="BJ636" s="18" t="s">
        <v>21</v>
      </c>
      <c r="BK636" s="233">
        <f>ROUND(I636*H636,2)</f>
        <v>0</v>
      </c>
      <c r="BL636" s="18" t="s">
        <v>377</v>
      </c>
      <c r="BM636" s="232" t="s">
        <v>1192</v>
      </c>
    </row>
    <row r="637" s="2" customFormat="1">
      <c r="A637" s="39"/>
      <c r="B637" s="40"/>
      <c r="C637" s="41"/>
      <c r="D637" s="234" t="s">
        <v>286</v>
      </c>
      <c r="E637" s="41"/>
      <c r="F637" s="235" t="s">
        <v>1191</v>
      </c>
      <c r="G637" s="41"/>
      <c r="H637" s="41"/>
      <c r="I637" s="236"/>
      <c r="J637" s="41"/>
      <c r="K637" s="41"/>
      <c r="L637" s="45"/>
      <c r="M637" s="237"/>
      <c r="N637" s="238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286</v>
      </c>
      <c r="AU637" s="18" t="s">
        <v>85</v>
      </c>
    </row>
    <row r="638" s="2" customFormat="1">
      <c r="A638" s="39"/>
      <c r="B638" s="40"/>
      <c r="C638" s="41"/>
      <c r="D638" s="234" t="s">
        <v>404</v>
      </c>
      <c r="E638" s="41"/>
      <c r="F638" s="271" t="s">
        <v>1193</v>
      </c>
      <c r="G638" s="41"/>
      <c r="H638" s="41"/>
      <c r="I638" s="236"/>
      <c r="J638" s="41"/>
      <c r="K638" s="41"/>
      <c r="L638" s="45"/>
      <c r="M638" s="237"/>
      <c r="N638" s="238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404</v>
      </c>
      <c r="AU638" s="18" t="s">
        <v>85</v>
      </c>
    </row>
    <row r="639" s="13" customFormat="1">
      <c r="A639" s="13"/>
      <c r="B639" s="239"/>
      <c r="C639" s="240"/>
      <c r="D639" s="234" t="s">
        <v>288</v>
      </c>
      <c r="E639" s="241" t="s">
        <v>1</v>
      </c>
      <c r="F639" s="242" t="s">
        <v>1194</v>
      </c>
      <c r="G639" s="240"/>
      <c r="H639" s="243">
        <v>0.012999999999999999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288</v>
      </c>
      <c r="AU639" s="249" t="s">
        <v>85</v>
      </c>
      <c r="AV639" s="13" t="s">
        <v>85</v>
      </c>
      <c r="AW639" s="13" t="s">
        <v>33</v>
      </c>
      <c r="AX639" s="13" t="s">
        <v>21</v>
      </c>
      <c r="AY639" s="249" t="s">
        <v>277</v>
      </c>
    </row>
    <row r="640" s="2" customFormat="1" ht="22.9" customHeight="1">
      <c r="A640" s="39"/>
      <c r="B640" s="40"/>
      <c r="C640" s="221" t="s">
        <v>1195</v>
      </c>
      <c r="D640" s="221" t="s">
        <v>279</v>
      </c>
      <c r="E640" s="222" t="s">
        <v>1196</v>
      </c>
      <c r="F640" s="223" t="s">
        <v>1197</v>
      </c>
      <c r="G640" s="224" t="s">
        <v>282</v>
      </c>
      <c r="H640" s="225">
        <v>6.8499999999999996</v>
      </c>
      <c r="I640" s="226"/>
      <c r="J640" s="227">
        <f>ROUND(I640*H640,2)</f>
        <v>0</v>
      </c>
      <c r="K640" s="223" t="s">
        <v>283</v>
      </c>
      <c r="L640" s="45"/>
      <c r="M640" s="228" t="s">
        <v>1</v>
      </c>
      <c r="N640" s="229" t="s">
        <v>41</v>
      </c>
      <c r="O640" s="92"/>
      <c r="P640" s="230">
        <f>O640*H640</f>
        <v>0</v>
      </c>
      <c r="Q640" s="230">
        <v>0.00064000000000000005</v>
      </c>
      <c r="R640" s="230">
        <f>Q640*H640</f>
        <v>0.0043839999999999999</v>
      </c>
      <c r="S640" s="230">
        <v>0</v>
      </c>
      <c r="T640" s="231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2" t="s">
        <v>377</v>
      </c>
      <c r="AT640" s="232" t="s">
        <v>279</v>
      </c>
      <c r="AU640" s="232" t="s">
        <v>85</v>
      </c>
      <c r="AY640" s="18" t="s">
        <v>277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18" t="s">
        <v>21</v>
      </c>
      <c r="BK640" s="233">
        <f>ROUND(I640*H640,2)</f>
        <v>0</v>
      </c>
      <c r="BL640" s="18" t="s">
        <v>377</v>
      </c>
      <c r="BM640" s="232" t="s">
        <v>1198</v>
      </c>
    </row>
    <row r="641" s="2" customFormat="1">
      <c r="A641" s="39"/>
      <c r="B641" s="40"/>
      <c r="C641" s="41"/>
      <c r="D641" s="234" t="s">
        <v>286</v>
      </c>
      <c r="E641" s="41"/>
      <c r="F641" s="235" t="s">
        <v>1199</v>
      </c>
      <c r="G641" s="41"/>
      <c r="H641" s="41"/>
      <c r="I641" s="236"/>
      <c r="J641" s="41"/>
      <c r="K641" s="41"/>
      <c r="L641" s="45"/>
      <c r="M641" s="237"/>
      <c r="N641" s="238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286</v>
      </c>
      <c r="AU641" s="18" t="s">
        <v>85</v>
      </c>
    </row>
    <row r="642" s="2" customFormat="1">
      <c r="A642" s="39"/>
      <c r="B642" s="40"/>
      <c r="C642" s="41"/>
      <c r="D642" s="234" t="s">
        <v>404</v>
      </c>
      <c r="E642" s="41"/>
      <c r="F642" s="271" t="s">
        <v>1200</v>
      </c>
      <c r="G642" s="41"/>
      <c r="H642" s="41"/>
      <c r="I642" s="236"/>
      <c r="J642" s="41"/>
      <c r="K642" s="41"/>
      <c r="L642" s="45"/>
      <c r="M642" s="237"/>
      <c r="N642" s="238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404</v>
      </c>
      <c r="AU642" s="18" t="s">
        <v>85</v>
      </c>
    </row>
    <row r="643" s="13" customFormat="1">
      <c r="A643" s="13"/>
      <c r="B643" s="239"/>
      <c r="C643" s="240"/>
      <c r="D643" s="234" t="s">
        <v>288</v>
      </c>
      <c r="E643" s="241" t="s">
        <v>1</v>
      </c>
      <c r="F643" s="242" t="s">
        <v>143</v>
      </c>
      <c r="G643" s="240"/>
      <c r="H643" s="243">
        <v>6.8499999999999996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288</v>
      </c>
      <c r="AU643" s="249" t="s">
        <v>85</v>
      </c>
      <c r="AV643" s="13" t="s">
        <v>85</v>
      </c>
      <c r="AW643" s="13" t="s">
        <v>33</v>
      </c>
      <c r="AX643" s="13" t="s">
        <v>21</v>
      </c>
      <c r="AY643" s="249" t="s">
        <v>277</v>
      </c>
    </row>
    <row r="644" s="2" customFormat="1" ht="22.9" customHeight="1">
      <c r="A644" s="39"/>
      <c r="B644" s="40"/>
      <c r="C644" s="221" t="s">
        <v>1201</v>
      </c>
      <c r="D644" s="221" t="s">
        <v>279</v>
      </c>
      <c r="E644" s="222" t="s">
        <v>1202</v>
      </c>
      <c r="F644" s="223" t="s">
        <v>1203</v>
      </c>
      <c r="G644" s="224" t="s">
        <v>282</v>
      </c>
      <c r="H644" s="225">
        <v>43.200000000000003</v>
      </c>
      <c r="I644" s="226"/>
      <c r="J644" s="227">
        <f>ROUND(I644*H644,2)</f>
        <v>0</v>
      </c>
      <c r="K644" s="223" t="s">
        <v>283</v>
      </c>
      <c r="L644" s="45"/>
      <c r="M644" s="228" t="s">
        <v>1</v>
      </c>
      <c r="N644" s="229" t="s">
        <v>41</v>
      </c>
      <c r="O644" s="92"/>
      <c r="P644" s="230">
        <f>O644*H644</f>
        <v>0</v>
      </c>
      <c r="Q644" s="230">
        <v>0.00040000000000000002</v>
      </c>
      <c r="R644" s="230">
        <f>Q644*H644</f>
        <v>0.017280000000000004</v>
      </c>
      <c r="S644" s="230">
        <v>0</v>
      </c>
      <c r="T644" s="23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2" t="s">
        <v>377</v>
      </c>
      <c r="AT644" s="232" t="s">
        <v>279</v>
      </c>
      <c r="AU644" s="232" t="s">
        <v>85</v>
      </c>
      <c r="AY644" s="18" t="s">
        <v>277</v>
      </c>
      <c r="BE644" s="233">
        <f>IF(N644="základní",J644,0)</f>
        <v>0</v>
      </c>
      <c r="BF644" s="233">
        <f>IF(N644="snížená",J644,0)</f>
        <v>0</v>
      </c>
      <c r="BG644" s="233">
        <f>IF(N644="zákl. přenesená",J644,0)</f>
        <v>0</v>
      </c>
      <c r="BH644" s="233">
        <f>IF(N644="sníž. přenesená",J644,0)</f>
        <v>0</v>
      </c>
      <c r="BI644" s="233">
        <f>IF(N644="nulová",J644,0)</f>
        <v>0</v>
      </c>
      <c r="BJ644" s="18" t="s">
        <v>21</v>
      </c>
      <c r="BK644" s="233">
        <f>ROUND(I644*H644,2)</f>
        <v>0</v>
      </c>
      <c r="BL644" s="18" t="s">
        <v>377</v>
      </c>
      <c r="BM644" s="232" t="s">
        <v>1204</v>
      </c>
    </row>
    <row r="645" s="2" customFormat="1">
      <c r="A645" s="39"/>
      <c r="B645" s="40"/>
      <c r="C645" s="41"/>
      <c r="D645" s="234" t="s">
        <v>286</v>
      </c>
      <c r="E645" s="41"/>
      <c r="F645" s="235" t="s">
        <v>1205</v>
      </c>
      <c r="G645" s="41"/>
      <c r="H645" s="41"/>
      <c r="I645" s="236"/>
      <c r="J645" s="41"/>
      <c r="K645" s="41"/>
      <c r="L645" s="45"/>
      <c r="M645" s="237"/>
      <c r="N645" s="238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286</v>
      </c>
      <c r="AU645" s="18" t="s">
        <v>85</v>
      </c>
    </row>
    <row r="646" s="13" customFormat="1">
      <c r="A646" s="13"/>
      <c r="B646" s="239"/>
      <c r="C646" s="240"/>
      <c r="D646" s="234" t="s">
        <v>288</v>
      </c>
      <c r="E646" s="241" t="s">
        <v>1</v>
      </c>
      <c r="F646" s="242" t="s">
        <v>138</v>
      </c>
      <c r="G646" s="240"/>
      <c r="H646" s="243">
        <v>43.200000000000003</v>
      </c>
      <c r="I646" s="244"/>
      <c r="J646" s="240"/>
      <c r="K646" s="240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288</v>
      </c>
      <c r="AU646" s="249" t="s">
        <v>85</v>
      </c>
      <c r="AV646" s="13" t="s">
        <v>85</v>
      </c>
      <c r="AW646" s="13" t="s">
        <v>33</v>
      </c>
      <c r="AX646" s="13" t="s">
        <v>21</v>
      </c>
      <c r="AY646" s="249" t="s">
        <v>277</v>
      </c>
    </row>
    <row r="647" s="2" customFormat="1" ht="41.5" customHeight="1">
      <c r="A647" s="39"/>
      <c r="B647" s="40"/>
      <c r="C647" s="261" t="s">
        <v>1206</v>
      </c>
      <c r="D647" s="261" t="s">
        <v>400</v>
      </c>
      <c r="E647" s="262" t="s">
        <v>1207</v>
      </c>
      <c r="F647" s="263" t="s">
        <v>1208</v>
      </c>
      <c r="G647" s="264" t="s">
        <v>282</v>
      </c>
      <c r="H647" s="265">
        <v>49.68</v>
      </c>
      <c r="I647" s="266"/>
      <c r="J647" s="267">
        <f>ROUND(I647*H647,2)</f>
        <v>0</v>
      </c>
      <c r="K647" s="263" t="s">
        <v>283</v>
      </c>
      <c r="L647" s="268"/>
      <c r="M647" s="269" t="s">
        <v>1</v>
      </c>
      <c r="N647" s="270" t="s">
        <v>41</v>
      </c>
      <c r="O647" s="92"/>
      <c r="P647" s="230">
        <f>O647*H647</f>
        <v>0</v>
      </c>
      <c r="Q647" s="230">
        <v>0.0054000000000000003</v>
      </c>
      <c r="R647" s="230">
        <f>Q647*H647</f>
        <v>0.26827200000000001</v>
      </c>
      <c r="S647" s="230">
        <v>0</v>
      </c>
      <c r="T647" s="23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2" t="s">
        <v>476</v>
      </c>
      <c r="AT647" s="232" t="s">
        <v>400</v>
      </c>
      <c r="AU647" s="232" t="s">
        <v>85</v>
      </c>
      <c r="AY647" s="18" t="s">
        <v>277</v>
      </c>
      <c r="BE647" s="233">
        <f>IF(N647="základní",J647,0)</f>
        <v>0</v>
      </c>
      <c r="BF647" s="233">
        <f>IF(N647="snížená",J647,0)</f>
        <v>0</v>
      </c>
      <c r="BG647" s="233">
        <f>IF(N647="zákl. přenesená",J647,0)</f>
        <v>0</v>
      </c>
      <c r="BH647" s="233">
        <f>IF(N647="sníž. přenesená",J647,0)</f>
        <v>0</v>
      </c>
      <c r="BI647" s="233">
        <f>IF(N647="nulová",J647,0)</f>
        <v>0</v>
      </c>
      <c r="BJ647" s="18" t="s">
        <v>21</v>
      </c>
      <c r="BK647" s="233">
        <f>ROUND(I647*H647,2)</f>
        <v>0</v>
      </c>
      <c r="BL647" s="18" t="s">
        <v>377</v>
      </c>
      <c r="BM647" s="232" t="s">
        <v>1209</v>
      </c>
    </row>
    <row r="648" s="2" customFormat="1">
      <c r="A648" s="39"/>
      <c r="B648" s="40"/>
      <c r="C648" s="41"/>
      <c r="D648" s="234" t="s">
        <v>286</v>
      </c>
      <c r="E648" s="41"/>
      <c r="F648" s="235" t="s">
        <v>1208</v>
      </c>
      <c r="G648" s="41"/>
      <c r="H648" s="41"/>
      <c r="I648" s="236"/>
      <c r="J648" s="41"/>
      <c r="K648" s="41"/>
      <c r="L648" s="45"/>
      <c r="M648" s="237"/>
      <c r="N648" s="238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286</v>
      </c>
      <c r="AU648" s="18" t="s">
        <v>85</v>
      </c>
    </row>
    <row r="649" s="13" customFormat="1">
      <c r="A649" s="13"/>
      <c r="B649" s="239"/>
      <c r="C649" s="240"/>
      <c r="D649" s="234" t="s">
        <v>288</v>
      </c>
      <c r="E649" s="241" t="s">
        <v>1</v>
      </c>
      <c r="F649" s="242" t="s">
        <v>1210</v>
      </c>
      <c r="G649" s="240"/>
      <c r="H649" s="243">
        <v>49.68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288</v>
      </c>
      <c r="AU649" s="249" t="s">
        <v>85</v>
      </c>
      <c r="AV649" s="13" t="s">
        <v>85</v>
      </c>
      <c r="AW649" s="13" t="s">
        <v>33</v>
      </c>
      <c r="AX649" s="13" t="s">
        <v>21</v>
      </c>
      <c r="AY649" s="249" t="s">
        <v>277</v>
      </c>
    </row>
    <row r="650" s="2" customFormat="1" ht="22.9" customHeight="1">
      <c r="A650" s="39"/>
      <c r="B650" s="40"/>
      <c r="C650" s="221" t="s">
        <v>1211</v>
      </c>
      <c r="D650" s="221" t="s">
        <v>279</v>
      </c>
      <c r="E650" s="222" t="s">
        <v>1212</v>
      </c>
      <c r="F650" s="223" t="s">
        <v>1213</v>
      </c>
      <c r="G650" s="224" t="s">
        <v>282</v>
      </c>
      <c r="H650" s="225">
        <v>8.5</v>
      </c>
      <c r="I650" s="226"/>
      <c r="J650" s="227">
        <f>ROUND(I650*H650,2)</f>
        <v>0</v>
      </c>
      <c r="K650" s="223" t="s">
        <v>283</v>
      </c>
      <c r="L650" s="45"/>
      <c r="M650" s="228" t="s">
        <v>1</v>
      </c>
      <c r="N650" s="229" t="s">
        <v>41</v>
      </c>
      <c r="O650" s="92"/>
      <c r="P650" s="230">
        <f>O650*H650</f>
        <v>0</v>
      </c>
      <c r="Q650" s="230">
        <v>0.0035000000000000001</v>
      </c>
      <c r="R650" s="230">
        <f>Q650*H650</f>
        <v>0.029750000000000002</v>
      </c>
      <c r="S650" s="230">
        <v>0</v>
      </c>
      <c r="T650" s="231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2" t="s">
        <v>377</v>
      </c>
      <c r="AT650" s="232" t="s">
        <v>279</v>
      </c>
      <c r="AU650" s="232" t="s">
        <v>85</v>
      </c>
      <c r="AY650" s="18" t="s">
        <v>277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8" t="s">
        <v>21</v>
      </c>
      <c r="BK650" s="233">
        <f>ROUND(I650*H650,2)</f>
        <v>0</v>
      </c>
      <c r="BL650" s="18" t="s">
        <v>377</v>
      </c>
      <c r="BM650" s="232" t="s">
        <v>1214</v>
      </c>
    </row>
    <row r="651" s="2" customFormat="1">
      <c r="A651" s="39"/>
      <c r="B651" s="40"/>
      <c r="C651" s="41"/>
      <c r="D651" s="234" t="s">
        <v>286</v>
      </c>
      <c r="E651" s="41"/>
      <c r="F651" s="235" t="s">
        <v>1215</v>
      </c>
      <c r="G651" s="41"/>
      <c r="H651" s="41"/>
      <c r="I651" s="236"/>
      <c r="J651" s="41"/>
      <c r="K651" s="41"/>
      <c r="L651" s="45"/>
      <c r="M651" s="237"/>
      <c r="N651" s="238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286</v>
      </c>
      <c r="AU651" s="18" t="s">
        <v>85</v>
      </c>
    </row>
    <row r="652" s="13" customFormat="1">
      <c r="A652" s="13"/>
      <c r="B652" s="239"/>
      <c r="C652" s="240"/>
      <c r="D652" s="234" t="s">
        <v>288</v>
      </c>
      <c r="E652" s="241" t="s">
        <v>1</v>
      </c>
      <c r="F652" s="242" t="s">
        <v>217</v>
      </c>
      <c r="G652" s="240"/>
      <c r="H652" s="243">
        <v>8.5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9" t="s">
        <v>288</v>
      </c>
      <c r="AU652" s="249" t="s">
        <v>85</v>
      </c>
      <c r="AV652" s="13" t="s">
        <v>85</v>
      </c>
      <c r="AW652" s="13" t="s">
        <v>33</v>
      </c>
      <c r="AX652" s="13" t="s">
        <v>21</v>
      </c>
      <c r="AY652" s="249" t="s">
        <v>277</v>
      </c>
    </row>
    <row r="653" s="2" customFormat="1" ht="20.5" customHeight="1">
      <c r="A653" s="39"/>
      <c r="B653" s="40"/>
      <c r="C653" s="221" t="s">
        <v>1216</v>
      </c>
      <c r="D653" s="221" t="s">
        <v>279</v>
      </c>
      <c r="E653" s="222" t="s">
        <v>1217</v>
      </c>
      <c r="F653" s="223" t="s">
        <v>1218</v>
      </c>
      <c r="G653" s="224" t="s">
        <v>282</v>
      </c>
      <c r="H653" s="225">
        <v>6.5999999999999996</v>
      </c>
      <c r="I653" s="226"/>
      <c r="J653" s="227">
        <f>ROUND(I653*H653,2)</f>
        <v>0</v>
      </c>
      <c r="K653" s="223" t="s">
        <v>283</v>
      </c>
      <c r="L653" s="45"/>
      <c r="M653" s="228" t="s">
        <v>1</v>
      </c>
      <c r="N653" s="229" t="s">
        <v>41</v>
      </c>
      <c r="O653" s="92"/>
      <c r="P653" s="230">
        <f>O653*H653</f>
        <v>0</v>
      </c>
      <c r="Q653" s="230">
        <v>0.0035000000000000001</v>
      </c>
      <c r="R653" s="230">
        <f>Q653*H653</f>
        <v>0.023099999999999999</v>
      </c>
      <c r="S653" s="230">
        <v>0</v>
      </c>
      <c r="T653" s="231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2" t="s">
        <v>377</v>
      </c>
      <c r="AT653" s="232" t="s">
        <v>279</v>
      </c>
      <c r="AU653" s="232" t="s">
        <v>85</v>
      </c>
      <c r="AY653" s="18" t="s">
        <v>277</v>
      </c>
      <c r="BE653" s="233">
        <f>IF(N653="základní",J653,0)</f>
        <v>0</v>
      </c>
      <c r="BF653" s="233">
        <f>IF(N653="snížená",J653,0)</f>
        <v>0</v>
      </c>
      <c r="BG653" s="233">
        <f>IF(N653="zákl. přenesená",J653,0)</f>
        <v>0</v>
      </c>
      <c r="BH653" s="233">
        <f>IF(N653="sníž. přenesená",J653,0)</f>
        <v>0</v>
      </c>
      <c r="BI653" s="233">
        <f>IF(N653="nulová",J653,0)</f>
        <v>0</v>
      </c>
      <c r="BJ653" s="18" t="s">
        <v>21</v>
      </c>
      <c r="BK653" s="233">
        <f>ROUND(I653*H653,2)</f>
        <v>0</v>
      </c>
      <c r="BL653" s="18" t="s">
        <v>377</v>
      </c>
      <c r="BM653" s="232" t="s">
        <v>1219</v>
      </c>
    </row>
    <row r="654" s="2" customFormat="1">
      <c r="A654" s="39"/>
      <c r="B654" s="40"/>
      <c r="C654" s="41"/>
      <c r="D654" s="234" t="s">
        <v>286</v>
      </c>
      <c r="E654" s="41"/>
      <c r="F654" s="235" t="s">
        <v>1220</v>
      </c>
      <c r="G654" s="41"/>
      <c r="H654" s="41"/>
      <c r="I654" s="236"/>
      <c r="J654" s="41"/>
      <c r="K654" s="41"/>
      <c r="L654" s="45"/>
      <c r="M654" s="237"/>
      <c r="N654" s="238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286</v>
      </c>
      <c r="AU654" s="18" t="s">
        <v>85</v>
      </c>
    </row>
    <row r="655" s="13" customFormat="1">
      <c r="A655" s="13"/>
      <c r="B655" s="239"/>
      <c r="C655" s="240"/>
      <c r="D655" s="234" t="s">
        <v>288</v>
      </c>
      <c r="E655" s="241" t="s">
        <v>1</v>
      </c>
      <c r="F655" s="242" t="s">
        <v>1221</v>
      </c>
      <c r="G655" s="240"/>
      <c r="H655" s="243">
        <v>6.5999999999999996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288</v>
      </c>
      <c r="AU655" s="249" t="s">
        <v>85</v>
      </c>
      <c r="AV655" s="13" t="s">
        <v>85</v>
      </c>
      <c r="AW655" s="13" t="s">
        <v>33</v>
      </c>
      <c r="AX655" s="13" t="s">
        <v>21</v>
      </c>
      <c r="AY655" s="249" t="s">
        <v>277</v>
      </c>
    </row>
    <row r="656" s="2" customFormat="1" ht="22.9" customHeight="1">
      <c r="A656" s="39"/>
      <c r="B656" s="40"/>
      <c r="C656" s="221" t="s">
        <v>1222</v>
      </c>
      <c r="D656" s="221" t="s">
        <v>279</v>
      </c>
      <c r="E656" s="222" t="s">
        <v>1223</v>
      </c>
      <c r="F656" s="223" t="s">
        <v>1224</v>
      </c>
      <c r="G656" s="224" t="s">
        <v>282</v>
      </c>
      <c r="H656" s="225">
        <v>6.8499999999999996</v>
      </c>
      <c r="I656" s="226"/>
      <c r="J656" s="227">
        <f>ROUND(I656*H656,2)</f>
        <v>0</v>
      </c>
      <c r="K656" s="223" t="s">
        <v>283</v>
      </c>
      <c r="L656" s="45"/>
      <c r="M656" s="228" t="s">
        <v>1</v>
      </c>
      <c r="N656" s="229" t="s">
        <v>41</v>
      </c>
      <c r="O656" s="92"/>
      <c r="P656" s="230">
        <f>O656*H656</f>
        <v>0</v>
      </c>
      <c r="Q656" s="230">
        <v>0</v>
      </c>
      <c r="R656" s="230">
        <f>Q656*H656</f>
        <v>0</v>
      </c>
      <c r="S656" s="230">
        <v>0</v>
      </c>
      <c r="T656" s="231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2" t="s">
        <v>377</v>
      </c>
      <c r="AT656" s="232" t="s">
        <v>279</v>
      </c>
      <c r="AU656" s="232" t="s">
        <v>85</v>
      </c>
      <c r="AY656" s="18" t="s">
        <v>277</v>
      </c>
      <c r="BE656" s="233">
        <f>IF(N656="základní",J656,0)</f>
        <v>0</v>
      </c>
      <c r="BF656" s="233">
        <f>IF(N656="snížená",J656,0)</f>
        <v>0</v>
      </c>
      <c r="BG656" s="233">
        <f>IF(N656="zákl. přenesená",J656,0)</f>
        <v>0</v>
      </c>
      <c r="BH656" s="233">
        <f>IF(N656="sníž. přenesená",J656,0)</f>
        <v>0</v>
      </c>
      <c r="BI656" s="233">
        <f>IF(N656="nulová",J656,0)</f>
        <v>0</v>
      </c>
      <c r="BJ656" s="18" t="s">
        <v>21</v>
      </c>
      <c r="BK656" s="233">
        <f>ROUND(I656*H656,2)</f>
        <v>0</v>
      </c>
      <c r="BL656" s="18" t="s">
        <v>377</v>
      </c>
      <c r="BM656" s="232" t="s">
        <v>1225</v>
      </c>
    </row>
    <row r="657" s="2" customFormat="1">
      <c r="A657" s="39"/>
      <c r="B657" s="40"/>
      <c r="C657" s="41"/>
      <c r="D657" s="234" t="s">
        <v>286</v>
      </c>
      <c r="E657" s="41"/>
      <c r="F657" s="235" t="s">
        <v>1226</v>
      </c>
      <c r="G657" s="41"/>
      <c r="H657" s="41"/>
      <c r="I657" s="236"/>
      <c r="J657" s="41"/>
      <c r="K657" s="41"/>
      <c r="L657" s="45"/>
      <c r="M657" s="237"/>
      <c r="N657" s="238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286</v>
      </c>
      <c r="AU657" s="18" t="s">
        <v>85</v>
      </c>
    </row>
    <row r="658" s="13" customFormat="1">
      <c r="A658" s="13"/>
      <c r="B658" s="239"/>
      <c r="C658" s="240"/>
      <c r="D658" s="234" t="s">
        <v>288</v>
      </c>
      <c r="E658" s="241" t="s">
        <v>1</v>
      </c>
      <c r="F658" s="242" t="s">
        <v>143</v>
      </c>
      <c r="G658" s="240"/>
      <c r="H658" s="243">
        <v>6.8499999999999996</v>
      </c>
      <c r="I658" s="244"/>
      <c r="J658" s="240"/>
      <c r="K658" s="240"/>
      <c r="L658" s="245"/>
      <c r="M658" s="246"/>
      <c r="N658" s="247"/>
      <c r="O658" s="247"/>
      <c r="P658" s="247"/>
      <c r="Q658" s="247"/>
      <c r="R658" s="247"/>
      <c r="S658" s="247"/>
      <c r="T658" s="24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9" t="s">
        <v>288</v>
      </c>
      <c r="AU658" s="249" t="s">
        <v>85</v>
      </c>
      <c r="AV658" s="13" t="s">
        <v>85</v>
      </c>
      <c r="AW658" s="13" t="s">
        <v>33</v>
      </c>
      <c r="AX658" s="13" t="s">
        <v>21</v>
      </c>
      <c r="AY658" s="249" t="s">
        <v>277</v>
      </c>
    </row>
    <row r="659" s="2" customFormat="1" ht="14.5" customHeight="1">
      <c r="A659" s="39"/>
      <c r="B659" s="40"/>
      <c r="C659" s="261" t="s">
        <v>1227</v>
      </c>
      <c r="D659" s="261" t="s">
        <v>400</v>
      </c>
      <c r="E659" s="262" t="s">
        <v>1228</v>
      </c>
      <c r="F659" s="263" t="s">
        <v>1229</v>
      </c>
      <c r="G659" s="264" t="s">
        <v>282</v>
      </c>
      <c r="H659" s="265">
        <v>8.2200000000000006</v>
      </c>
      <c r="I659" s="266"/>
      <c r="J659" s="267">
        <f>ROUND(I659*H659,2)</f>
        <v>0</v>
      </c>
      <c r="K659" s="263" t="s">
        <v>283</v>
      </c>
      <c r="L659" s="268"/>
      <c r="M659" s="269" t="s">
        <v>1</v>
      </c>
      <c r="N659" s="270" t="s">
        <v>41</v>
      </c>
      <c r="O659" s="92"/>
      <c r="P659" s="230">
        <f>O659*H659</f>
        <v>0</v>
      </c>
      <c r="Q659" s="230">
        <v>0.00029999999999999997</v>
      </c>
      <c r="R659" s="230">
        <f>Q659*H659</f>
        <v>0.0024659999999999999</v>
      </c>
      <c r="S659" s="230">
        <v>0</v>
      </c>
      <c r="T659" s="231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2" t="s">
        <v>476</v>
      </c>
      <c r="AT659" s="232" t="s">
        <v>400</v>
      </c>
      <c r="AU659" s="232" t="s">
        <v>85</v>
      </c>
      <c r="AY659" s="18" t="s">
        <v>277</v>
      </c>
      <c r="BE659" s="233">
        <f>IF(N659="základní",J659,0)</f>
        <v>0</v>
      </c>
      <c r="BF659" s="233">
        <f>IF(N659="snížená",J659,0)</f>
        <v>0</v>
      </c>
      <c r="BG659" s="233">
        <f>IF(N659="zákl. přenesená",J659,0)</f>
        <v>0</v>
      </c>
      <c r="BH659" s="233">
        <f>IF(N659="sníž. přenesená",J659,0)</f>
        <v>0</v>
      </c>
      <c r="BI659" s="233">
        <f>IF(N659="nulová",J659,0)</f>
        <v>0</v>
      </c>
      <c r="BJ659" s="18" t="s">
        <v>21</v>
      </c>
      <c r="BK659" s="233">
        <f>ROUND(I659*H659,2)</f>
        <v>0</v>
      </c>
      <c r="BL659" s="18" t="s">
        <v>377</v>
      </c>
      <c r="BM659" s="232" t="s">
        <v>1230</v>
      </c>
    </row>
    <row r="660" s="2" customFormat="1">
      <c r="A660" s="39"/>
      <c r="B660" s="40"/>
      <c r="C660" s="41"/>
      <c r="D660" s="234" t="s">
        <v>286</v>
      </c>
      <c r="E660" s="41"/>
      <c r="F660" s="235" t="s">
        <v>1229</v>
      </c>
      <c r="G660" s="41"/>
      <c r="H660" s="41"/>
      <c r="I660" s="236"/>
      <c r="J660" s="41"/>
      <c r="K660" s="41"/>
      <c r="L660" s="45"/>
      <c r="M660" s="237"/>
      <c r="N660" s="238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286</v>
      </c>
      <c r="AU660" s="18" t="s">
        <v>85</v>
      </c>
    </row>
    <row r="661" s="13" customFormat="1">
      <c r="A661" s="13"/>
      <c r="B661" s="239"/>
      <c r="C661" s="240"/>
      <c r="D661" s="234" t="s">
        <v>288</v>
      </c>
      <c r="E661" s="241" t="s">
        <v>1</v>
      </c>
      <c r="F661" s="242" t="s">
        <v>1231</v>
      </c>
      <c r="G661" s="240"/>
      <c r="H661" s="243">
        <v>8.2200000000000006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9" t="s">
        <v>288</v>
      </c>
      <c r="AU661" s="249" t="s">
        <v>85</v>
      </c>
      <c r="AV661" s="13" t="s">
        <v>85</v>
      </c>
      <c r="AW661" s="13" t="s">
        <v>33</v>
      </c>
      <c r="AX661" s="13" t="s">
        <v>21</v>
      </c>
      <c r="AY661" s="249" t="s">
        <v>277</v>
      </c>
    </row>
    <row r="662" s="2" customFormat="1" ht="22.9" customHeight="1">
      <c r="A662" s="39"/>
      <c r="B662" s="40"/>
      <c r="C662" s="221" t="s">
        <v>1232</v>
      </c>
      <c r="D662" s="221" t="s">
        <v>279</v>
      </c>
      <c r="E662" s="222" t="s">
        <v>1233</v>
      </c>
      <c r="F662" s="223" t="s">
        <v>1234</v>
      </c>
      <c r="G662" s="224" t="s">
        <v>282</v>
      </c>
      <c r="H662" s="225">
        <v>8.6780000000000008</v>
      </c>
      <c r="I662" s="226"/>
      <c r="J662" s="227">
        <f>ROUND(I662*H662,2)</f>
        <v>0</v>
      </c>
      <c r="K662" s="223" t="s">
        <v>283</v>
      </c>
      <c r="L662" s="45"/>
      <c r="M662" s="228" t="s">
        <v>1</v>
      </c>
      <c r="N662" s="229" t="s">
        <v>41</v>
      </c>
      <c r="O662" s="92"/>
      <c r="P662" s="230">
        <f>O662*H662</f>
        <v>0</v>
      </c>
      <c r="Q662" s="230">
        <v>0.0044999999999999997</v>
      </c>
      <c r="R662" s="230">
        <f>Q662*H662</f>
        <v>0.039051000000000002</v>
      </c>
      <c r="S662" s="230">
        <v>0</v>
      </c>
      <c r="T662" s="231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2" t="s">
        <v>377</v>
      </c>
      <c r="AT662" s="232" t="s">
        <v>279</v>
      </c>
      <c r="AU662" s="232" t="s">
        <v>85</v>
      </c>
      <c r="AY662" s="18" t="s">
        <v>277</v>
      </c>
      <c r="BE662" s="233">
        <f>IF(N662="základní",J662,0)</f>
        <v>0</v>
      </c>
      <c r="BF662" s="233">
        <f>IF(N662="snížená",J662,0)</f>
        <v>0</v>
      </c>
      <c r="BG662" s="233">
        <f>IF(N662="zákl. přenesená",J662,0)</f>
        <v>0</v>
      </c>
      <c r="BH662" s="233">
        <f>IF(N662="sníž. přenesená",J662,0)</f>
        <v>0</v>
      </c>
      <c r="BI662" s="233">
        <f>IF(N662="nulová",J662,0)</f>
        <v>0</v>
      </c>
      <c r="BJ662" s="18" t="s">
        <v>21</v>
      </c>
      <c r="BK662" s="233">
        <f>ROUND(I662*H662,2)</f>
        <v>0</v>
      </c>
      <c r="BL662" s="18" t="s">
        <v>377</v>
      </c>
      <c r="BM662" s="232" t="s">
        <v>1235</v>
      </c>
    </row>
    <row r="663" s="2" customFormat="1">
      <c r="A663" s="39"/>
      <c r="B663" s="40"/>
      <c r="C663" s="41"/>
      <c r="D663" s="234" t="s">
        <v>286</v>
      </c>
      <c r="E663" s="41"/>
      <c r="F663" s="235" t="s">
        <v>1236</v>
      </c>
      <c r="G663" s="41"/>
      <c r="H663" s="41"/>
      <c r="I663" s="236"/>
      <c r="J663" s="41"/>
      <c r="K663" s="41"/>
      <c r="L663" s="45"/>
      <c r="M663" s="237"/>
      <c r="N663" s="238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286</v>
      </c>
      <c r="AU663" s="18" t="s">
        <v>85</v>
      </c>
    </row>
    <row r="664" s="13" customFormat="1">
      <c r="A664" s="13"/>
      <c r="B664" s="239"/>
      <c r="C664" s="240"/>
      <c r="D664" s="234" t="s">
        <v>288</v>
      </c>
      <c r="E664" s="241" t="s">
        <v>1</v>
      </c>
      <c r="F664" s="242" t="s">
        <v>1237</v>
      </c>
      <c r="G664" s="240"/>
      <c r="H664" s="243">
        <v>8.6780000000000008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9" t="s">
        <v>288</v>
      </c>
      <c r="AU664" s="249" t="s">
        <v>85</v>
      </c>
      <c r="AV664" s="13" t="s">
        <v>85</v>
      </c>
      <c r="AW664" s="13" t="s">
        <v>33</v>
      </c>
      <c r="AX664" s="13" t="s">
        <v>21</v>
      </c>
      <c r="AY664" s="249" t="s">
        <v>277</v>
      </c>
    </row>
    <row r="665" s="2" customFormat="1" ht="22.9" customHeight="1">
      <c r="A665" s="39"/>
      <c r="B665" s="40"/>
      <c r="C665" s="221" t="s">
        <v>1238</v>
      </c>
      <c r="D665" s="221" t="s">
        <v>279</v>
      </c>
      <c r="E665" s="222" t="s">
        <v>1239</v>
      </c>
      <c r="F665" s="223" t="s">
        <v>1240</v>
      </c>
      <c r="G665" s="224" t="s">
        <v>316</v>
      </c>
      <c r="H665" s="225">
        <v>0.39700000000000002</v>
      </c>
      <c r="I665" s="226"/>
      <c r="J665" s="227">
        <f>ROUND(I665*H665,2)</f>
        <v>0</v>
      </c>
      <c r="K665" s="223" t="s">
        <v>283</v>
      </c>
      <c r="L665" s="45"/>
      <c r="M665" s="228" t="s">
        <v>1</v>
      </c>
      <c r="N665" s="229" t="s">
        <v>41</v>
      </c>
      <c r="O665" s="92"/>
      <c r="P665" s="230">
        <f>O665*H665</f>
        <v>0</v>
      </c>
      <c r="Q665" s="230">
        <v>0</v>
      </c>
      <c r="R665" s="230">
        <f>Q665*H665</f>
        <v>0</v>
      </c>
      <c r="S665" s="230">
        <v>0</v>
      </c>
      <c r="T665" s="231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2" t="s">
        <v>377</v>
      </c>
      <c r="AT665" s="232" t="s">
        <v>279</v>
      </c>
      <c r="AU665" s="232" t="s">
        <v>85</v>
      </c>
      <c r="AY665" s="18" t="s">
        <v>277</v>
      </c>
      <c r="BE665" s="233">
        <f>IF(N665="základní",J665,0)</f>
        <v>0</v>
      </c>
      <c r="BF665" s="233">
        <f>IF(N665="snížená",J665,0)</f>
        <v>0</v>
      </c>
      <c r="BG665" s="233">
        <f>IF(N665="zákl. přenesená",J665,0)</f>
        <v>0</v>
      </c>
      <c r="BH665" s="233">
        <f>IF(N665="sníž. přenesená",J665,0)</f>
        <v>0</v>
      </c>
      <c r="BI665" s="233">
        <f>IF(N665="nulová",J665,0)</f>
        <v>0</v>
      </c>
      <c r="BJ665" s="18" t="s">
        <v>21</v>
      </c>
      <c r="BK665" s="233">
        <f>ROUND(I665*H665,2)</f>
        <v>0</v>
      </c>
      <c r="BL665" s="18" t="s">
        <v>377</v>
      </c>
      <c r="BM665" s="232" t="s">
        <v>1241</v>
      </c>
    </row>
    <row r="666" s="2" customFormat="1">
      <c r="A666" s="39"/>
      <c r="B666" s="40"/>
      <c r="C666" s="41"/>
      <c r="D666" s="234" t="s">
        <v>286</v>
      </c>
      <c r="E666" s="41"/>
      <c r="F666" s="235" t="s">
        <v>1242</v>
      </c>
      <c r="G666" s="41"/>
      <c r="H666" s="41"/>
      <c r="I666" s="236"/>
      <c r="J666" s="41"/>
      <c r="K666" s="41"/>
      <c r="L666" s="45"/>
      <c r="M666" s="237"/>
      <c r="N666" s="238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286</v>
      </c>
      <c r="AU666" s="18" t="s">
        <v>85</v>
      </c>
    </row>
    <row r="667" s="12" customFormat="1" ht="22.8" customHeight="1">
      <c r="A667" s="12"/>
      <c r="B667" s="205"/>
      <c r="C667" s="206"/>
      <c r="D667" s="207" t="s">
        <v>75</v>
      </c>
      <c r="E667" s="219" t="s">
        <v>1243</v>
      </c>
      <c r="F667" s="219" t="s">
        <v>1244</v>
      </c>
      <c r="G667" s="206"/>
      <c r="H667" s="206"/>
      <c r="I667" s="209"/>
      <c r="J667" s="220">
        <f>BK667</f>
        <v>0</v>
      </c>
      <c r="K667" s="206"/>
      <c r="L667" s="211"/>
      <c r="M667" s="212"/>
      <c r="N667" s="213"/>
      <c r="O667" s="213"/>
      <c r="P667" s="214">
        <f>SUM(P668:P694)</f>
        <v>0</v>
      </c>
      <c r="Q667" s="213"/>
      <c r="R667" s="214">
        <f>SUM(R668:R694)</f>
        <v>1.0671422799999999</v>
      </c>
      <c r="S667" s="213"/>
      <c r="T667" s="215">
        <f>SUM(T668:T694)</f>
        <v>0.92833949999999998</v>
      </c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R667" s="216" t="s">
        <v>85</v>
      </c>
      <c r="AT667" s="217" t="s">
        <v>75</v>
      </c>
      <c r="AU667" s="217" t="s">
        <v>21</v>
      </c>
      <c r="AY667" s="216" t="s">
        <v>277</v>
      </c>
      <c r="BK667" s="218">
        <f>SUM(BK668:BK694)</f>
        <v>0</v>
      </c>
    </row>
    <row r="668" s="2" customFormat="1" ht="22.9" customHeight="1">
      <c r="A668" s="39"/>
      <c r="B668" s="40"/>
      <c r="C668" s="221" t="s">
        <v>1245</v>
      </c>
      <c r="D668" s="221" t="s">
        <v>279</v>
      </c>
      <c r="E668" s="222" t="s">
        <v>1246</v>
      </c>
      <c r="F668" s="223" t="s">
        <v>1247</v>
      </c>
      <c r="G668" s="224" t="s">
        <v>282</v>
      </c>
      <c r="H668" s="225">
        <v>56.262999999999998</v>
      </c>
      <c r="I668" s="226"/>
      <c r="J668" s="227">
        <f>ROUND(I668*H668,2)</f>
        <v>0</v>
      </c>
      <c r="K668" s="223" t="s">
        <v>283</v>
      </c>
      <c r="L668" s="45"/>
      <c r="M668" s="228" t="s">
        <v>1</v>
      </c>
      <c r="N668" s="229" t="s">
        <v>41</v>
      </c>
      <c r="O668" s="92"/>
      <c r="P668" s="230">
        <f>O668*H668</f>
        <v>0</v>
      </c>
      <c r="Q668" s="230">
        <v>0</v>
      </c>
      <c r="R668" s="230">
        <f>Q668*H668</f>
        <v>0</v>
      </c>
      <c r="S668" s="230">
        <v>0.016500000000000001</v>
      </c>
      <c r="T668" s="231">
        <f>S668*H668</f>
        <v>0.92833949999999998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2" t="s">
        <v>377</v>
      </c>
      <c r="AT668" s="232" t="s">
        <v>279</v>
      </c>
      <c r="AU668" s="232" t="s">
        <v>85</v>
      </c>
      <c r="AY668" s="18" t="s">
        <v>277</v>
      </c>
      <c r="BE668" s="233">
        <f>IF(N668="základní",J668,0)</f>
        <v>0</v>
      </c>
      <c r="BF668" s="233">
        <f>IF(N668="snížená",J668,0)</f>
        <v>0</v>
      </c>
      <c r="BG668" s="233">
        <f>IF(N668="zákl. přenesená",J668,0)</f>
        <v>0</v>
      </c>
      <c r="BH668" s="233">
        <f>IF(N668="sníž. přenesená",J668,0)</f>
        <v>0</v>
      </c>
      <c r="BI668" s="233">
        <f>IF(N668="nulová",J668,0)</f>
        <v>0</v>
      </c>
      <c r="BJ668" s="18" t="s">
        <v>21</v>
      </c>
      <c r="BK668" s="233">
        <f>ROUND(I668*H668,2)</f>
        <v>0</v>
      </c>
      <c r="BL668" s="18" t="s">
        <v>377</v>
      </c>
      <c r="BM668" s="232" t="s">
        <v>1248</v>
      </c>
    </row>
    <row r="669" s="2" customFormat="1">
      <c r="A669" s="39"/>
      <c r="B669" s="40"/>
      <c r="C669" s="41"/>
      <c r="D669" s="234" t="s">
        <v>286</v>
      </c>
      <c r="E669" s="41"/>
      <c r="F669" s="235" t="s">
        <v>1249</v>
      </c>
      <c r="G669" s="41"/>
      <c r="H669" s="41"/>
      <c r="I669" s="236"/>
      <c r="J669" s="41"/>
      <c r="K669" s="41"/>
      <c r="L669" s="45"/>
      <c r="M669" s="237"/>
      <c r="N669" s="238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286</v>
      </c>
      <c r="AU669" s="18" t="s">
        <v>85</v>
      </c>
    </row>
    <row r="670" s="13" customFormat="1">
      <c r="A670" s="13"/>
      <c r="B670" s="239"/>
      <c r="C670" s="240"/>
      <c r="D670" s="234" t="s">
        <v>288</v>
      </c>
      <c r="E670" s="241" t="s">
        <v>109</v>
      </c>
      <c r="F670" s="242" t="s">
        <v>1250</v>
      </c>
      <c r="G670" s="240"/>
      <c r="H670" s="243">
        <v>56.262999999999998</v>
      </c>
      <c r="I670" s="244"/>
      <c r="J670" s="240"/>
      <c r="K670" s="240"/>
      <c r="L670" s="245"/>
      <c r="M670" s="246"/>
      <c r="N670" s="247"/>
      <c r="O670" s="247"/>
      <c r="P670" s="247"/>
      <c r="Q670" s="247"/>
      <c r="R670" s="247"/>
      <c r="S670" s="247"/>
      <c r="T670" s="24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9" t="s">
        <v>288</v>
      </c>
      <c r="AU670" s="249" t="s">
        <v>85</v>
      </c>
      <c r="AV670" s="13" t="s">
        <v>85</v>
      </c>
      <c r="AW670" s="13" t="s">
        <v>33</v>
      </c>
      <c r="AX670" s="13" t="s">
        <v>21</v>
      </c>
      <c r="AY670" s="249" t="s">
        <v>277</v>
      </c>
    </row>
    <row r="671" s="2" customFormat="1" ht="22.9" customHeight="1">
      <c r="A671" s="39"/>
      <c r="B671" s="40"/>
      <c r="C671" s="221" t="s">
        <v>1251</v>
      </c>
      <c r="D671" s="221" t="s">
        <v>279</v>
      </c>
      <c r="E671" s="222" t="s">
        <v>1252</v>
      </c>
      <c r="F671" s="223" t="s">
        <v>1253</v>
      </c>
      <c r="G671" s="224" t="s">
        <v>282</v>
      </c>
      <c r="H671" s="225">
        <v>56.262999999999998</v>
      </c>
      <c r="I671" s="226"/>
      <c r="J671" s="227">
        <f>ROUND(I671*H671,2)</f>
        <v>0</v>
      </c>
      <c r="K671" s="223" t="s">
        <v>283</v>
      </c>
      <c r="L671" s="45"/>
      <c r="M671" s="228" t="s">
        <v>1</v>
      </c>
      <c r="N671" s="229" t="s">
        <v>41</v>
      </c>
      <c r="O671" s="92"/>
      <c r="P671" s="230">
        <f>O671*H671</f>
        <v>0</v>
      </c>
      <c r="Q671" s="230">
        <v>0</v>
      </c>
      <c r="R671" s="230">
        <f>Q671*H671</f>
        <v>0</v>
      </c>
      <c r="S671" s="230">
        <v>0</v>
      </c>
      <c r="T671" s="23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2" t="s">
        <v>377</v>
      </c>
      <c r="AT671" s="232" t="s">
        <v>279</v>
      </c>
      <c r="AU671" s="232" t="s">
        <v>85</v>
      </c>
      <c r="AY671" s="18" t="s">
        <v>277</v>
      </c>
      <c r="BE671" s="233">
        <f>IF(N671="základní",J671,0)</f>
        <v>0</v>
      </c>
      <c r="BF671" s="233">
        <f>IF(N671="snížená",J671,0)</f>
        <v>0</v>
      </c>
      <c r="BG671" s="233">
        <f>IF(N671="zákl. přenesená",J671,0)</f>
        <v>0</v>
      </c>
      <c r="BH671" s="233">
        <f>IF(N671="sníž. přenesená",J671,0)</f>
        <v>0</v>
      </c>
      <c r="BI671" s="233">
        <f>IF(N671="nulová",J671,0)</f>
        <v>0</v>
      </c>
      <c r="BJ671" s="18" t="s">
        <v>21</v>
      </c>
      <c r="BK671" s="233">
        <f>ROUND(I671*H671,2)</f>
        <v>0</v>
      </c>
      <c r="BL671" s="18" t="s">
        <v>377</v>
      </c>
      <c r="BM671" s="232" t="s">
        <v>1254</v>
      </c>
    </row>
    <row r="672" s="2" customFormat="1">
      <c r="A672" s="39"/>
      <c r="B672" s="40"/>
      <c r="C672" s="41"/>
      <c r="D672" s="234" t="s">
        <v>286</v>
      </c>
      <c r="E672" s="41"/>
      <c r="F672" s="235" t="s">
        <v>1255</v>
      </c>
      <c r="G672" s="41"/>
      <c r="H672" s="41"/>
      <c r="I672" s="236"/>
      <c r="J672" s="41"/>
      <c r="K672" s="41"/>
      <c r="L672" s="45"/>
      <c r="M672" s="237"/>
      <c r="N672" s="238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286</v>
      </c>
      <c r="AU672" s="18" t="s">
        <v>85</v>
      </c>
    </row>
    <row r="673" s="13" customFormat="1">
      <c r="A673" s="13"/>
      <c r="B673" s="239"/>
      <c r="C673" s="240"/>
      <c r="D673" s="234" t="s">
        <v>288</v>
      </c>
      <c r="E673" s="241" t="s">
        <v>1</v>
      </c>
      <c r="F673" s="242" t="s">
        <v>142</v>
      </c>
      <c r="G673" s="240"/>
      <c r="H673" s="243">
        <v>56.262999999999998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288</v>
      </c>
      <c r="AU673" s="249" t="s">
        <v>85</v>
      </c>
      <c r="AV673" s="13" t="s">
        <v>85</v>
      </c>
      <c r="AW673" s="13" t="s">
        <v>33</v>
      </c>
      <c r="AX673" s="13" t="s">
        <v>21</v>
      </c>
      <c r="AY673" s="249" t="s">
        <v>277</v>
      </c>
    </row>
    <row r="674" s="2" customFormat="1" ht="14.5" customHeight="1">
      <c r="A674" s="39"/>
      <c r="B674" s="40"/>
      <c r="C674" s="261" t="s">
        <v>1256</v>
      </c>
      <c r="D674" s="261" t="s">
        <v>400</v>
      </c>
      <c r="E674" s="262" t="s">
        <v>1190</v>
      </c>
      <c r="F674" s="263" t="s">
        <v>1191</v>
      </c>
      <c r="G674" s="264" t="s">
        <v>316</v>
      </c>
      <c r="H674" s="265">
        <v>0.017000000000000001</v>
      </c>
      <c r="I674" s="266"/>
      <c r="J674" s="267">
        <f>ROUND(I674*H674,2)</f>
        <v>0</v>
      </c>
      <c r="K674" s="263" t="s">
        <v>283</v>
      </c>
      <c r="L674" s="268"/>
      <c r="M674" s="269" t="s">
        <v>1</v>
      </c>
      <c r="N674" s="270" t="s">
        <v>41</v>
      </c>
      <c r="O674" s="92"/>
      <c r="P674" s="230">
        <f>O674*H674</f>
        <v>0</v>
      </c>
      <c r="Q674" s="230">
        <v>1</v>
      </c>
      <c r="R674" s="230">
        <f>Q674*H674</f>
        <v>0.017000000000000001</v>
      </c>
      <c r="S674" s="230">
        <v>0</v>
      </c>
      <c r="T674" s="231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2" t="s">
        <v>476</v>
      </c>
      <c r="AT674" s="232" t="s">
        <v>400</v>
      </c>
      <c r="AU674" s="232" t="s">
        <v>85</v>
      </c>
      <c r="AY674" s="18" t="s">
        <v>277</v>
      </c>
      <c r="BE674" s="233">
        <f>IF(N674="základní",J674,0)</f>
        <v>0</v>
      </c>
      <c r="BF674" s="233">
        <f>IF(N674="snížená",J674,0)</f>
        <v>0</v>
      </c>
      <c r="BG674" s="233">
        <f>IF(N674="zákl. přenesená",J674,0)</f>
        <v>0</v>
      </c>
      <c r="BH674" s="233">
        <f>IF(N674="sníž. přenesená",J674,0)</f>
        <v>0</v>
      </c>
      <c r="BI674" s="233">
        <f>IF(N674="nulová",J674,0)</f>
        <v>0</v>
      </c>
      <c r="BJ674" s="18" t="s">
        <v>21</v>
      </c>
      <c r="BK674" s="233">
        <f>ROUND(I674*H674,2)</f>
        <v>0</v>
      </c>
      <c r="BL674" s="18" t="s">
        <v>377</v>
      </c>
      <c r="BM674" s="232" t="s">
        <v>1257</v>
      </c>
    </row>
    <row r="675" s="2" customFormat="1">
      <c r="A675" s="39"/>
      <c r="B675" s="40"/>
      <c r="C675" s="41"/>
      <c r="D675" s="234" t="s">
        <v>286</v>
      </c>
      <c r="E675" s="41"/>
      <c r="F675" s="235" t="s">
        <v>1191</v>
      </c>
      <c r="G675" s="41"/>
      <c r="H675" s="41"/>
      <c r="I675" s="236"/>
      <c r="J675" s="41"/>
      <c r="K675" s="41"/>
      <c r="L675" s="45"/>
      <c r="M675" s="237"/>
      <c r="N675" s="238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286</v>
      </c>
      <c r="AU675" s="18" t="s">
        <v>85</v>
      </c>
    </row>
    <row r="676" s="2" customFormat="1">
      <c r="A676" s="39"/>
      <c r="B676" s="40"/>
      <c r="C676" s="41"/>
      <c r="D676" s="234" t="s">
        <v>404</v>
      </c>
      <c r="E676" s="41"/>
      <c r="F676" s="271" t="s">
        <v>1193</v>
      </c>
      <c r="G676" s="41"/>
      <c r="H676" s="41"/>
      <c r="I676" s="236"/>
      <c r="J676" s="41"/>
      <c r="K676" s="41"/>
      <c r="L676" s="45"/>
      <c r="M676" s="237"/>
      <c r="N676" s="238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404</v>
      </c>
      <c r="AU676" s="18" t="s">
        <v>85</v>
      </c>
    </row>
    <row r="677" s="13" customFormat="1">
      <c r="A677" s="13"/>
      <c r="B677" s="239"/>
      <c r="C677" s="240"/>
      <c r="D677" s="234" t="s">
        <v>288</v>
      </c>
      <c r="E677" s="241" t="s">
        <v>1</v>
      </c>
      <c r="F677" s="242" t="s">
        <v>1258</v>
      </c>
      <c r="G677" s="240"/>
      <c r="H677" s="243">
        <v>0.017000000000000001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288</v>
      </c>
      <c r="AU677" s="249" t="s">
        <v>85</v>
      </c>
      <c r="AV677" s="13" t="s">
        <v>85</v>
      </c>
      <c r="AW677" s="13" t="s">
        <v>33</v>
      </c>
      <c r="AX677" s="13" t="s">
        <v>21</v>
      </c>
      <c r="AY677" s="249" t="s">
        <v>277</v>
      </c>
    </row>
    <row r="678" s="2" customFormat="1" ht="22.9" customHeight="1">
      <c r="A678" s="39"/>
      <c r="B678" s="40"/>
      <c r="C678" s="221" t="s">
        <v>1259</v>
      </c>
      <c r="D678" s="221" t="s">
        <v>279</v>
      </c>
      <c r="E678" s="222" t="s">
        <v>1260</v>
      </c>
      <c r="F678" s="223" t="s">
        <v>1261</v>
      </c>
      <c r="G678" s="224" t="s">
        <v>282</v>
      </c>
      <c r="H678" s="225">
        <v>56.262999999999998</v>
      </c>
      <c r="I678" s="226"/>
      <c r="J678" s="227">
        <f>ROUND(I678*H678,2)</f>
        <v>0</v>
      </c>
      <c r="K678" s="223" t="s">
        <v>283</v>
      </c>
      <c r="L678" s="45"/>
      <c r="M678" s="228" t="s">
        <v>1</v>
      </c>
      <c r="N678" s="229" t="s">
        <v>41</v>
      </c>
      <c r="O678" s="92"/>
      <c r="P678" s="230">
        <f>O678*H678</f>
        <v>0</v>
      </c>
      <c r="Q678" s="230">
        <v>0</v>
      </c>
      <c r="R678" s="230">
        <f>Q678*H678</f>
        <v>0</v>
      </c>
      <c r="S678" s="230">
        <v>0</v>
      </c>
      <c r="T678" s="231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2" t="s">
        <v>377</v>
      </c>
      <c r="AT678" s="232" t="s">
        <v>279</v>
      </c>
      <c r="AU678" s="232" t="s">
        <v>85</v>
      </c>
      <c r="AY678" s="18" t="s">
        <v>277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18" t="s">
        <v>21</v>
      </c>
      <c r="BK678" s="233">
        <f>ROUND(I678*H678,2)</f>
        <v>0</v>
      </c>
      <c r="BL678" s="18" t="s">
        <v>377</v>
      </c>
      <c r="BM678" s="232" t="s">
        <v>1262</v>
      </c>
    </row>
    <row r="679" s="2" customFormat="1">
      <c r="A679" s="39"/>
      <c r="B679" s="40"/>
      <c r="C679" s="41"/>
      <c r="D679" s="234" t="s">
        <v>286</v>
      </c>
      <c r="E679" s="41"/>
      <c r="F679" s="235" t="s">
        <v>1263</v>
      </c>
      <c r="G679" s="41"/>
      <c r="H679" s="41"/>
      <c r="I679" s="236"/>
      <c r="J679" s="41"/>
      <c r="K679" s="41"/>
      <c r="L679" s="45"/>
      <c r="M679" s="237"/>
      <c r="N679" s="238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286</v>
      </c>
      <c r="AU679" s="18" t="s">
        <v>85</v>
      </c>
    </row>
    <row r="680" s="13" customFormat="1">
      <c r="A680" s="13"/>
      <c r="B680" s="239"/>
      <c r="C680" s="240"/>
      <c r="D680" s="234" t="s">
        <v>288</v>
      </c>
      <c r="E680" s="241" t="s">
        <v>1</v>
      </c>
      <c r="F680" s="242" t="s">
        <v>142</v>
      </c>
      <c r="G680" s="240"/>
      <c r="H680" s="243">
        <v>56.262999999999998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288</v>
      </c>
      <c r="AU680" s="249" t="s">
        <v>85</v>
      </c>
      <c r="AV680" s="13" t="s">
        <v>85</v>
      </c>
      <c r="AW680" s="13" t="s">
        <v>33</v>
      </c>
      <c r="AX680" s="13" t="s">
        <v>21</v>
      </c>
      <c r="AY680" s="249" t="s">
        <v>277</v>
      </c>
    </row>
    <row r="681" s="2" customFormat="1" ht="46.3" customHeight="1">
      <c r="A681" s="39"/>
      <c r="B681" s="40"/>
      <c r="C681" s="261" t="s">
        <v>1264</v>
      </c>
      <c r="D681" s="261" t="s">
        <v>400</v>
      </c>
      <c r="E681" s="262" t="s">
        <v>1265</v>
      </c>
      <c r="F681" s="263" t="s">
        <v>1266</v>
      </c>
      <c r="G681" s="264" t="s">
        <v>282</v>
      </c>
      <c r="H681" s="265">
        <v>64.701999999999998</v>
      </c>
      <c r="I681" s="266"/>
      <c r="J681" s="267">
        <f>ROUND(I681*H681,2)</f>
        <v>0</v>
      </c>
      <c r="K681" s="263" t="s">
        <v>283</v>
      </c>
      <c r="L681" s="268"/>
      <c r="M681" s="269" t="s">
        <v>1</v>
      </c>
      <c r="N681" s="270" t="s">
        <v>41</v>
      </c>
      <c r="O681" s="92"/>
      <c r="P681" s="230">
        <f>O681*H681</f>
        <v>0</v>
      </c>
      <c r="Q681" s="230">
        <v>0.0040000000000000001</v>
      </c>
      <c r="R681" s="230">
        <f>Q681*H681</f>
        <v>0.25880799999999998</v>
      </c>
      <c r="S681" s="230">
        <v>0</v>
      </c>
      <c r="T681" s="23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2" t="s">
        <v>476</v>
      </c>
      <c r="AT681" s="232" t="s">
        <v>400</v>
      </c>
      <c r="AU681" s="232" t="s">
        <v>85</v>
      </c>
      <c r="AY681" s="18" t="s">
        <v>277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8" t="s">
        <v>21</v>
      </c>
      <c r="BK681" s="233">
        <f>ROUND(I681*H681,2)</f>
        <v>0</v>
      </c>
      <c r="BL681" s="18" t="s">
        <v>377</v>
      </c>
      <c r="BM681" s="232" t="s">
        <v>1267</v>
      </c>
    </row>
    <row r="682" s="2" customFormat="1">
      <c r="A682" s="39"/>
      <c r="B682" s="40"/>
      <c r="C682" s="41"/>
      <c r="D682" s="234" t="s">
        <v>286</v>
      </c>
      <c r="E682" s="41"/>
      <c r="F682" s="235" t="s">
        <v>1266</v>
      </c>
      <c r="G682" s="41"/>
      <c r="H682" s="41"/>
      <c r="I682" s="236"/>
      <c r="J682" s="41"/>
      <c r="K682" s="41"/>
      <c r="L682" s="45"/>
      <c r="M682" s="237"/>
      <c r="N682" s="238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286</v>
      </c>
      <c r="AU682" s="18" t="s">
        <v>85</v>
      </c>
    </row>
    <row r="683" s="13" customFormat="1">
      <c r="A683" s="13"/>
      <c r="B683" s="239"/>
      <c r="C683" s="240"/>
      <c r="D683" s="234" t="s">
        <v>288</v>
      </c>
      <c r="E683" s="241" t="s">
        <v>1</v>
      </c>
      <c r="F683" s="242" t="s">
        <v>1268</v>
      </c>
      <c r="G683" s="240"/>
      <c r="H683" s="243">
        <v>64.701999999999998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288</v>
      </c>
      <c r="AU683" s="249" t="s">
        <v>85</v>
      </c>
      <c r="AV683" s="13" t="s">
        <v>85</v>
      </c>
      <c r="AW683" s="13" t="s">
        <v>33</v>
      </c>
      <c r="AX683" s="13" t="s">
        <v>21</v>
      </c>
      <c r="AY683" s="249" t="s">
        <v>277</v>
      </c>
    </row>
    <row r="684" s="2" customFormat="1" ht="22.9" customHeight="1">
      <c r="A684" s="39"/>
      <c r="B684" s="40"/>
      <c r="C684" s="221" t="s">
        <v>1269</v>
      </c>
      <c r="D684" s="221" t="s">
        <v>279</v>
      </c>
      <c r="E684" s="222" t="s">
        <v>1270</v>
      </c>
      <c r="F684" s="223" t="s">
        <v>1271</v>
      </c>
      <c r="G684" s="224" t="s">
        <v>282</v>
      </c>
      <c r="H684" s="225">
        <v>112.526</v>
      </c>
      <c r="I684" s="226"/>
      <c r="J684" s="227">
        <f>ROUND(I684*H684,2)</f>
        <v>0</v>
      </c>
      <c r="K684" s="223" t="s">
        <v>283</v>
      </c>
      <c r="L684" s="45"/>
      <c r="M684" s="228" t="s">
        <v>1</v>
      </c>
      <c r="N684" s="229" t="s">
        <v>41</v>
      </c>
      <c r="O684" s="92"/>
      <c r="P684" s="230">
        <f>O684*H684</f>
        <v>0</v>
      </c>
      <c r="Q684" s="230">
        <v>0.00088000000000000003</v>
      </c>
      <c r="R684" s="230">
        <f>Q684*H684</f>
        <v>0.099022879999999994</v>
      </c>
      <c r="S684" s="230">
        <v>0</v>
      </c>
      <c r="T684" s="231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2" t="s">
        <v>377</v>
      </c>
      <c r="AT684" s="232" t="s">
        <v>279</v>
      </c>
      <c r="AU684" s="232" t="s">
        <v>85</v>
      </c>
      <c r="AY684" s="18" t="s">
        <v>277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18" t="s">
        <v>21</v>
      </c>
      <c r="BK684" s="233">
        <f>ROUND(I684*H684,2)</f>
        <v>0</v>
      </c>
      <c r="BL684" s="18" t="s">
        <v>377</v>
      </c>
      <c r="BM684" s="232" t="s">
        <v>1272</v>
      </c>
    </row>
    <row r="685" s="2" customFormat="1">
      <c r="A685" s="39"/>
      <c r="B685" s="40"/>
      <c r="C685" s="41"/>
      <c r="D685" s="234" t="s">
        <v>286</v>
      </c>
      <c r="E685" s="41"/>
      <c r="F685" s="235" t="s">
        <v>1273</v>
      </c>
      <c r="G685" s="41"/>
      <c r="H685" s="41"/>
      <c r="I685" s="236"/>
      <c r="J685" s="41"/>
      <c r="K685" s="41"/>
      <c r="L685" s="45"/>
      <c r="M685" s="237"/>
      <c r="N685" s="238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286</v>
      </c>
      <c r="AU685" s="18" t="s">
        <v>85</v>
      </c>
    </row>
    <row r="686" s="13" customFormat="1">
      <c r="A686" s="13"/>
      <c r="B686" s="239"/>
      <c r="C686" s="240"/>
      <c r="D686" s="234" t="s">
        <v>288</v>
      </c>
      <c r="E686" s="241" t="s">
        <v>1</v>
      </c>
      <c r="F686" s="242" t="s">
        <v>1274</v>
      </c>
      <c r="G686" s="240"/>
      <c r="H686" s="243">
        <v>112.526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288</v>
      </c>
      <c r="AU686" s="249" t="s">
        <v>85</v>
      </c>
      <c r="AV686" s="13" t="s">
        <v>85</v>
      </c>
      <c r="AW686" s="13" t="s">
        <v>33</v>
      </c>
      <c r="AX686" s="13" t="s">
        <v>21</v>
      </c>
      <c r="AY686" s="249" t="s">
        <v>277</v>
      </c>
    </row>
    <row r="687" s="2" customFormat="1" ht="41.5" customHeight="1">
      <c r="A687" s="39"/>
      <c r="B687" s="40"/>
      <c r="C687" s="261" t="s">
        <v>1275</v>
      </c>
      <c r="D687" s="261" t="s">
        <v>400</v>
      </c>
      <c r="E687" s="262" t="s">
        <v>1207</v>
      </c>
      <c r="F687" s="263" t="s">
        <v>1208</v>
      </c>
      <c r="G687" s="264" t="s">
        <v>282</v>
      </c>
      <c r="H687" s="265">
        <v>64.701999999999998</v>
      </c>
      <c r="I687" s="266"/>
      <c r="J687" s="267">
        <f>ROUND(I687*H687,2)</f>
        <v>0</v>
      </c>
      <c r="K687" s="263" t="s">
        <v>283</v>
      </c>
      <c r="L687" s="268"/>
      <c r="M687" s="269" t="s">
        <v>1</v>
      </c>
      <c r="N687" s="270" t="s">
        <v>41</v>
      </c>
      <c r="O687" s="92"/>
      <c r="P687" s="230">
        <f>O687*H687</f>
        <v>0</v>
      </c>
      <c r="Q687" s="230">
        <v>0.0054000000000000003</v>
      </c>
      <c r="R687" s="230">
        <f>Q687*H687</f>
        <v>0.3493908</v>
      </c>
      <c r="S687" s="230">
        <v>0</v>
      </c>
      <c r="T687" s="231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2" t="s">
        <v>476</v>
      </c>
      <c r="AT687" s="232" t="s">
        <v>400</v>
      </c>
      <c r="AU687" s="232" t="s">
        <v>85</v>
      </c>
      <c r="AY687" s="18" t="s">
        <v>277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8" t="s">
        <v>21</v>
      </c>
      <c r="BK687" s="233">
        <f>ROUND(I687*H687,2)</f>
        <v>0</v>
      </c>
      <c r="BL687" s="18" t="s">
        <v>377</v>
      </c>
      <c r="BM687" s="232" t="s">
        <v>1276</v>
      </c>
    </row>
    <row r="688" s="2" customFormat="1">
      <c r="A688" s="39"/>
      <c r="B688" s="40"/>
      <c r="C688" s="41"/>
      <c r="D688" s="234" t="s">
        <v>286</v>
      </c>
      <c r="E688" s="41"/>
      <c r="F688" s="235" t="s">
        <v>1208</v>
      </c>
      <c r="G688" s="41"/>
      <c r="H688" s="41"/>
      <c r="I688" s="236"/>
      <c r="J688" s="41"/>
      <c r="K688" s="41"/>
      <c r="L688" s="45"/>
      <c r="M688" s="237"/>
      <c r="N688" s="238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286</v>
      </c>
      <c r="AU688" s="18" t="s">
        <v>85</v>
      </c>
    </row>
    <row r="689" s="13" customFormat="1">
      <c r="A689" s="13"/>
      <c r="B689" s="239"/>
      <c r="C689" s="240"/>
      <c r="D689" s="234" t="s">
        <v>288</v>
      </c>
      <c r="E689" s="241" t="s">
        <v>1</v>
      </c>
      <c r="F689" s="242" t="s">
        <v>1268</v>
      </c>
      <c r="G689" s="240"/>
      <c r="H689" s="243">
        <v>64.701999999999998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288</v>
      </c>
      <c r="AU689" s="249" t="s">
        <v>85</v>
      </c>
      <c r="AV689" s="13" t="s">
        <v>85</v>
      </c>
      <c r="AW689" s="13" t="s">
        <v>33</v>
      </c>
      <c r="AX689" s="13" t="s">
        <v>21</v>
      </c>
      <c r="AY689" s="249" t="s">
        <v>277</v>
      </c>
    </row>
    <row r="690" s="2" customFormat="1" ht="46.3" customHeight="1">
      <c r="A690" s="39"/>
      <c r="B690" s="40"/>
      <c r="C690" s="261" t="s">
        <v>1277</v>
      </c>
      <c r="D690" s="261" t="s">
        <v>400</v>
      </c>
      <c r="E690" s="262" t="s">
        <v>1278</v>
      </c>
      <c r="F690" s="263" t="s">
        <v>1279</v>
      </c>
      <c r="G690" s="264" t="s">
        <v>282</v>
      </c>
      <c r="H690" s="265">
        <v>64.701999999999998</v>
      </c>
      <c r="I690" s="266"/>
      <c r="J690" s="267">
        <f>ROUND(I690*H690,2)</f>
        <v>0</v>
      </c>
      <c r="K690" s="263" t="s">
        <v>283</v>
      </c>
      <c r="L690" s="268"/>
      <c r="M690" s="269" t="s">
        <v>1</v>
      </c>
      <c r="N690" s="270" t="s">
        <v>41</v>
      </c>
      <c r="O690" s="92"/>
      <c r="P690" s="230">
        <f>O690*H690</f>
        <v>0</v>
      </c>
      <c r="Q690" s="230">
        <v>0.0053</v>
      </c>
      <c r="R690" s="230">
        <f>Q690*H690</f>
        <v>0.34292059999999996</v>
      </c>
      <c r="S690" s="230">
        <v>0</v>
      </c>
      <c r="T690" s="231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2" t="s">
        <v>476</v>
      </c>
      <c r="AT690" s="232" t="s">
        <v>400</v>
      </c>
      <c r="AU690" s="232" t="s">
        <v>85</v>
      </c>
      <c r="AY690" s="18" t="s">
        <v>277</v>
      </c>
      <c r="BE690" s="233">
        <f>IF(N690="základní",J690,0)</f>
        <v>0</v>
      </c>
      <c r="BF690" s="233">
        <f>IF(N690="snížená",J690,0)</f>
        <v>0</v>
      </c>
      <c r="BG690" s="233">
        <f>IF(N690="zákl. přenesená",J690,0)</f>
        <v>0</v>
      </c>
      <c r="BH690" s="233">
        <f>IF(N690="sníž. přenesená",J690,0)</f>
        <v>0</v>
      </c>
      <c r="BI690" s="233">
        <f>IF(N690="nulová",J690,0)</f>
        <v>0</v>
      </c>
      <c r="BJ690" s="18" t="s">
        <v>21</v>
      </c>
      <c r="BK690" s="233">
        <f>ROUND(I690*H690,2)</f>
        <v>0</v>
      </c>
      <c r="BL690" s="18" t="s">
        <v>377</v>
      </c>
      <c r="BM690" s="232" t="s">
        <v>1280</v>
      </c>
    </row>
    <row r="691" s="2" customFormat="1">
      <c r="A691" s="39"/>
      <c r="B691" s="40"/>
      <c r="C691" s="41"/>
      <c r="D691" s="234" t="s">
        <v>286</v>
      </c>
      <c r="E691" s="41"/>
      <c r="F691" s="235" t="s">
        <v>1279</v>
      </c>
      <c r="G691" s="41"/>
      <c r="H691" s="41"/>
      <c r="I691" s="236"/>
      <c r="J691" s="41"/>
      <c r="K691" s="41"/>
      <c r="L691" s="45"/>
      <c r="M691" s="237"/>
      <c r="N691" s="238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286</v>
      </c>
      <c r="AU691" s="18" t="s">
        <v>85</v>
      </c>
    </row>
    <row r="692" s="13" customFormat="1">
      <c r="A692" s="13"/>
      <c r="B692" s="239"/>
      <c r="C692" s="240"/>
      <c r="D692" s="234" t="s">
        <v>288</v>
      </c>
      <c r="E692" s="241" t="s">
        <v>1</v>
      </c>
      <c r="F692" s="242" t="s">
        <v>1268</v>
      </c>
      <c r="G692" s="240"/>
      <c r="H692" s="243">
        <v>64.701999999999998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9" t="s">
        <v>288</v>
      </c>
      <c r="AU692" s="249" t="s">
        <v>85</v>
      </c>
      <c r="AV692" s="13" t="s">
        <v>85</v>
      </c>
      <c r="AW692" s="13" t="s">
        <v>33</v>
      </c>
      <c r="AX692" s="13" t="s">
        <v>21</v>
      </c>
      <c r="AY692" s="249" t="s">
        <v>277</v>
      </c>
    </row>
    <row r="693" s="2" customFormat="1" ht="22.9" customHeight="1">
      <c r="A693" s="39"/>
      <c r="B693" s="40"/>
      <c r="C693" s="221" t="s">
        <v>1281</v>
      </c>
      <c r="D693" s="221" t="s">
        <v>279</v>
      </c>
      <c r="E693" s="222" t="s">
        <v>1282</v>
      </c>
      <c r="F693" s="223" t="s">
        <v>1283</v>
      </c>
      <c r="G693" s="224" t="s">
        <v>316</v>
      </c>
      <c r="H693" s="225">
        <v>1.067</v>
      </c>
      <c r="I693" s="226"/>
      <c r="J693" s="227">
        <f>ROUND(I693*H693,2)</f>
        <v>0</v>
      </c>
      <c r="K693" s="223" t="s">
        <v>283</v>
      </c>
      <c r="L693" s="45"/>
      <c r="M693" s="228" t="s">
        <v>1</v>
      </c>
      <c r="N693" s="229" t="s">
        <v>41</v>
      </c>
      <c r="O693" s="92"/>
      <c r="P693" s="230">
        <f>O693*H693</f>
        <v>0</v>
      </c>
      <c r="Q693" s="230">
        <v>0</v>
      </c>
      <c r="R693" s="230">
        <f>Q693*H693</f>
        <v>0</v>
      </c>
      <c r="S693" s="230">
        <v>0</v>
      </c>
      <c r="T693" s="231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2" t="s">
        <v>377</v>
      </c>
      <c r="AT693" s="232" t="s">
        <v>279</v>
      </c>
      <c r="AU693" s="232" t="s">
        <v>85</v>
      </c>
      <c r="AY693" s="18" t="s">
        <v>277</v>
      </c>
      <c r="BE693" s="233">
        <f>IF(N693="základní",J693,0)</f>
        <v>0</v>
      </c>
      <c r="BF693" s="233">
        <f>IF(N693="snížená",J693,0)</f>
        <v>0</v>
      </c>
      <c r="BG693" s="233">
        <f>IF(N693="zákl. přenesená",J693,0)</f>
        <v>0</v>
      </c>
      <c r="BH693" s="233">
        <f>IF(N693="sníž. přenesená",J693,0)</f>
        <v>0</v>
      </c>
      <c r="BI693" s="233">
        <f>IF(N693="nulová",J693,0)</f>
        <v>0</v>
      </c>
      <c r="BJ693" s="18" t="s">
        <v>21</v>
      </c>
      <c r="BK693" s="233">
        <f>ROUND(I693*H693,2)</f>
        <v>0</v>
      </c>
      <c r="BL693" s="18" t="s">
        <v>377</v>
      </c>
      <c r="BM693" s="232" t="s">
        <v>1284</v>
      </c>
    </row>
    <row r="694" s="2" customFormat="1">
      <c r="A694" s="39"/>
      <c r="B694" s="40"/>
      <c r="C694" s="41"/>
      <c r="D694" s="234" t="s">
        <v>286</v>
      </c>
      <c r="E694" s="41"/>
      <c r="F694" s="235" t="s">
        <v>1285</v>
      </c>
      <c r="G694" s="41"/>
      <c r="H694" s="41"/>
      <c r="I694" s="236"/>
      <c r="J694" s="41"/>
      <c r="K694" s="41"/>
      <c r="L694" s="45"/>
      <c r="M694" s="237"/>
      <c r="N694" s="238"/>
      <c r="O694" s="92"/>
      <c r="P694" s="92"/>
      <c r="Q694" s="92"/>
      <c r="R694" s="92"/>
      <c r="S694" s="92"/>
      <c r="T694" s="93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286</v>
      </c>
      <c r="AU694" s="18" t="s">
        <v>85</v>
      </c>
    </row>
    <row r="695" s="12" customFormat="1" ht="22.8" customHeight="1">
      <c r="A695" s="12"/>
      <c r="B695" s="205"/>
      <c r="C695" s="206"/>
      <c r="D695" s="207" t="s">
        <v>75</v>
      </c>
      <c r="E695" s="219" t="s">
        <v>1286</v>
      </c>
      <c r="F695" s="219" t="s">
        <v>1287</v>
      </c>
      <c r="G695" s="206"/>
      <c r="H695" s="206"/>
      <c r="I695" s="209"/>
      <c r="J695" s="220">
        <f>BK695</f>
        <v>0</v>
      </c>
      <c r="K695" s="206"/>
      <c r="L695" s="211"/>
      <c r="M695" s="212"/>
      <c r="N695" s="213"/>
      <c r="O695" s="213"/>
      <c r="P695" s="214">
        <f>SUM(P696:P724)</f>
        <v>0</v>
      </c>
      <c r="Q695" s="213"/>
      <c r="R695" s="214">
        <f>SUM(R696:R724)</f>
        <v>0.75671413999999992</v>
      </c>
      <c r="S695" s="213"/>
      <c r="T695" s="215">
        <f>SUM(T696:T724)</f>
        <v>0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16" t="s">
        <v>85</v>
      </c>
      <c r="AT695" s="217" t="s">
        <v>75</v>
      </c>
      <c r="AU695" s="217" t="s">
        <v>21</v>
      </c>
      <c r="AY695" s="216" t="s">
        <v>277</v>
      </c>
      <c r="BK695" s="218">
        <f>SUM(BK696:BK724)</f>
        <v>0</v>
      </c>
    </row>
    <row r="696" s="2" customFormat="1" ht="22.9" customHeight="1">
      <c r="A696" s="39"/>
      <c r="B696" s="40"/>
      <c r="C696" s="221" t="s">
        <v>1288</v>
      </c>
      <c r="D696" s="221" t="s">
        <v>279</v>
      </c>
      <c r="E696" s="222" t="s">
        <v>1289</v>
      </c>
      <c r="F696" s="223" t="s">
        <v>1290</v>
      </c>
      <c r="G696" s="224" t="s">
        <v>282</v>
      </c>
      <c r="H696" s="225">
        <v>79.900000000000006</v>
      </c>
      <c r="I696" s="226"/>
      <c r="J696" s="227">
        <f>ROUND(I696*H696,2)</f>
        <v>0</v>
      </c>
      <c r="K696" s="223" t="s">
        <v>283</v>
      </c>
      <c r="L696" s="45"/>
      <c r="M696" s="228" t="s">
        <v>1</v>
      </c>
      <c r="N696" s="229" t="s">
        <v>41</v>
      </c>
      <c r="O696" s="92"/>
      <c r="P696" s="230">
        <f>O696*H696</f>
        <v>0</v>
      </c>
      <c r="Q696" s="230">
        <v>0</v>
      </c>
      <c r="R696" s="230">
        <f>Q696*H696</f>
        <v>0</v>
      </c>
      <c r="S696" s="230">
        <v>0</v>
      </c>
      <c r="T696" s="231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2" t="s">
        <v>377</v>
      </c>
      <c r="AT696" s="232" t="s">
        <v>279</v>
      </c>
      <c r="AU696" s="232" t="s">
        <v>85</v>
      </c>
      <c r="AY696" s="18" t="s">
        <v>277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18" t="s">
        <v>21</v>
      </c>
      <c r="BK696" s="233">
        <f>ROUND(I696*H696,2)</f>
        <v>0</v>
      </c>
      <c r="BL696" s="18" t="s">
        <v>377</v>
      </c>
      <c r="BM696" s="232" t="s">
        <v>1291</v>
      </c>
    </row>
    <row r="697" s="2" customFormat="1">
      <c r="A697" s="39"/>
      <c r="B697" s="40"/>
      <c r="C697" s="41"/>
      <c r="D697" s="234" t="s">
        <v>286</v>
      </c>
      <c r="E697" s="41"/>
      <c r="F697" s="235" t="s">
        <v>1292</v>
      </c>
      <c r="G697" s="41"/>
      <c r="H697" s="41"/>
      <c r="I697" s="236"/>
      <c r="J697" s="41"/>
      <c r="K697" s="41"/>
      <c r="L697" s="45"/>
      <c r="M697" s="237"/>
      <c r="N697" s="238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286</v>
      </c>
      <c r="AU697" s="18" t="s">
        <v>85</v>
      </c>
    </row>
    <row r="698" s="13" customFormat="1">
      <c r="A698" s="13"/>
      <c r="B698" s="239"/>
      <c r="C698" s="240"/>
      <c r="D698" s="234" t="s">
        <v>288</v>
      </c>
      <c r="E698" s="241" t="s">
        <v>212</v>
      </c>
      <c r="F698" s="242" t="s">
        <v>1293</v>
      </c>
      <c r="G698" s="240"/>
      <c r="H698" s="243">
        <v>11.65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9" t="s">
        <v>288</v>
      </c>
      <c r="AU698" s="249" t="s">
        <v>85</v>
      </c>
      <c r="AV698" s="13" t="s">
        <v>85</v>
      </c>
      <c r="AW698" s="13" t="s">
        <v>33</v>
      </c>
      <c r="AX698" s="13" t="s">
        <v>76</v>
      </c>
      <c r="AY698" s="249" t="s">
        <v>277</v>
      </c>
    </row>
    <row r="699" s="13" customFormat="1">
      <c r="A699" s="13"/>
      <c r="B699" s="239"/>
      <c r="C699" s="240"/>
      <c r="D699" s="234" t="s">
        <v>288</v>
      </c>
      <c r="E699" s="241" t="s">
        <v>213</v>
      </c>
      <c r="F699" s="242" t="s">
        <v>1294</v>
      </c>
      <c r="G699" s="240"/>
      <c r="H699" s="243">
        <v>26.850000000000001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288</v>
      </c>
      <c r="AU699" s="249" t="s">
        <v>85</v>
      </c>
      <c r="AV699" s="13" t="s">
        <v>85</v>
      </c>
      <c r="AW699" s="13" t="s">
        <v>33</v>
      </c>
      <c r="AX699" s="13" t="s">
        <v>76</v>
      </c>
      <c r="AY699" s="249" t="s">
        <v>277</v>
      </c>
    </row>
    <row r="700" s="13" customFormat="1">
      <c r="A700" s="13"/>
      <c r="B700" s="239"/>
      <c r="C700" s="240"/>
      <c r="D700" s="234" t="s">
        <v>288</v>
      </c>
      <c r="E700" s="241" t="s">
        <v>215</v>
      </c>
      <c r="F700" s="242" t="s">
        <v>216</v>
      </c>
      <c r="G700" s="240"/>
      <c r="H700" s="243">
        <v>4.5999999999999996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288</v>
      </c>
      <c r="AU700" s="249" t="s">
        <v>85</v>
      </c>
      <c r="AV700" s="13" t="s">
        <v>85</v>
      </c>
      <c r="AW700" s="13" t="s">
        <v>33</v>
      </c>
      <c r="AX700" s="13" t="s">
        <v>76</v>
      </c>
      <c r="AY700" s="249" t="s">
        <v>277</v>
      </c>
    </row>
    <row r="701" s="13" customFormat="1">
      <c r="A701" s="13"/>
      <c r="B701" s="239"/>
      <c r="C701" s="240"/>
      <c r="D701" s="234" t="s">
        <v>288</v>
      </c>
      <c r="E701" s="241" t="s">
        <v>217</v>
      </c>
      <c r="F701" s="242" t="s">
        <v>1295</v>
      </c>
      <c r="G701" s="240"/>
      <c r="H701" s="243">
        <v>8.5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9" t="s">
        <v>288</v>
      </c>
      <c r="AU701" s="249" t="s">
        <v>85</v>
      </c>
      <c r="AV701" s="13" t="s">
        <v>85</v>
      </c>
      <c r="AW701" s="13" t="s">
        <v>33</v>
      </c>
      <c r="AX701" s="13" t="s">
        <v>76</v>
      </c>
      <c r="AY701" s="249" t="s">
        <v>277</v>
      </c>
    </row>
    <row r="702" s="13" customFormat="1">
      <c r="A702" s="13"/>
      <c r="B702" s="239"/>
      <c r="C702" s="240"/>
      <c r="D702" s="234" t="s">
        <v>288</v>
      </c>
      <c r="E702" s="241" t="s">
        <v>219</v>
      </c>
      <c r="F702" s="242" t="s">
        <v>220</v>
      </c>
      <c r="G702" s="240"/>
      <c r="H702" s="243">
        <v>4.2000000000000002</v>
      </c>
      <c r="I702" s="244"/>
      <c r="J702" s="240"/>
      <c r="K702" s="240"/>
      <c r="L702" s="245"/>
      <c r="M702" s="246"/>
      <c r="N702" s="247"/>
      <c r="O702" s="247"/>
      <c r="P702" s="247"/>
      <c r="Q702" s="247"/>
      <c r="R702" s="247"/>
      <c r="S702" s="247"/>
      <c r="T702" s="24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9" t="s">
        <v>288</v>
      </c>
      <c r="AU702" s="249" t="s">
        <v>85</v>
      </c>
      <c r="AV702" s="13" t="s">
        <v>85</v>
      </c>
      <c r="AW702" s="13" t="s">
        <v>33</v>
      </c>
      <c r="AX702" s="13" t="s">
        <v>76</v>
      </c>
      <c r="AY702" s="249" t="s">
        <v>277</v>
      </c>
    </row>
    <row r="703" s="13" customFormat="1">
      <c r="A703" s="13"/>
      <c r="B703" s="239"/>
      <c r="C703" s="240"/>
      <c r="D703" s="234" t="s">
        <v>288</v>
      </c>
      <c r="E703" s="241" t="s">
        <v>221</v>
      </c>
      <c r="F703" s="242" t="s">
        <v>1296</v>
      </c>
      <c r="G703" s="240"/>
      <c r="H703" s="243">
        <v>35.350000000000001</v>
      </c>
      <c r="I703" s="244"/>
      <c r="J703" s="240"/>
      <c r="K703" s="240"/>
      <c r="L703" s="245"/>
      <c r="M703" s="246"/>
      <c r="N703" s="247"/>
      <c r="O703" s="247"/>
      <c r="P703" s="247"/>
      <c r="Q703" s="247"/>
      <c r="R703" s="247"/>
      <c r="S703" s="247"/>
      <c r="T703" s="24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9" t="s">
        <v>288</v>
      </c>
      <c r="AU703" s="249" t="s">
        <v>85</v>
      </c>
      <c r="AV703" s="13" t="s">
        <v>85</v>
      </c>
      <c r="AW703" s="13" t="s">
        <v>33</v>
      </c>
      <c r="AX703" s="13" t="s">
        <v>76</v>
      </c>
      <c r="AY703" s="249" t="s">
        <v>277</v>
      </c>
    </row>
    <row r="704" s="13" customFormat="1">
      <c r="A704" s="13"/>
      <c r="B704" s="239"/>
      <c r="C704" s="240"/>
      <c r="D704" s="234" t="s">
        <v>288</v>
      </c>
      <c r="E704" s="241" t="s">
        <v>223</v>
      </c>
      <c r="F704" s="242" t="s">
        <v>224</v>
      </c>
      <c r="G704" s="240"/>
      <c r="H704" s="243">
        <v>2.8999999999999999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288</v>
      </c>
      <c r="AU704" s="249" t="s">
        <v>85</v>
      </c>
      <c r="AV704" s="13" t="s">
        <v>85</v>
      </c>
      <c r="AW704" s="13" t="s">
        <v>33</v>
      </c>
      <c r="AX704" s="13" t="s">
        <v>76</v>
      </c>
      <c r="AY704" s="249" t="s">
        <v>277</v>
      </c>
    </row>
    <row r="705" s="13" customFormat="1">
      <c r="A705" s="13"/>
      <c r="B705" s="239"/>
      <c r="C705" s="240"/>
      <c r="D705" s="234" t="s">
        <v>288</v>
      </c>
      <c r="E705" s="241" t="s">
        <v>1</v>
      </c>
      <c r="F705" s="242" t="s">
        <v>1297</v>
      </c>
      <c r="G705" s="240"/>
      <c r="H705" s="243">
        <v>79.900000000000006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288</v>
      </c>
      <c r="AU705" s="249" t="s">
        <v>85</v>
      </c>
      <c r="AV705" s="13" t="s">
        <v>85</v>
      </c>
      <c r="AW705" s="13" t="s">
        <v>33</v>
      </c>
      <c r="AX705" s="13" t="s">
        <v>21</v>
      </c>
      <c r="AY705" s="249" t="s">
        <v>277</v>
      </c>
    </row>
    <row r="706" s="2" customFormat="1" ht="22.9" customHeight="1">
      <c r="A706" s="39"/>
      <c r="B706" s="40"/>
      <c r="C706" s="261" t="s">
        <v>1298</v>
      </c>
      <c r="D706" s="261" t="s">
        <v>400</v>
      </c>
      <c r="E706" s="262" t="s">
        <v>1299</v>
      </c>
      <c r="F706" s="263" t="s">
        <v>1300</v>
      </c>
      <c r="G706" s="264" t="s">
        <v>282</v>
      </c>
      <c r="H706" s="265">
        <v>54.110999999999997</v>
      </c>
      <c r="I706" s="266"/>
      <c r="J706" s="267">
        <f>ROUND(I706*H706,2)</f>
        <v>0</v>
      </c>
      <c r="K706" s="263" t="s">
        <v>283</v>
      </c>
      <c r="L706" s="268"/>
      <c r="M706" s="269" t="s">
        <v>1</v>
      </c>
      <c r="N706" s="270" t="s">
        <v>41</v>
      </c>
      <c r="O706" s="92"/>
      <c r="P706" s="230">
        <f>O706*H706</f>
        <v>0</v>
      </c>
      <c r="Q706" s="230">
        <v>0.0014</v>
      </c>
      <c r="R706" s="230">
        <f>Q706*H706</f>
        <v>0.075755400000000001</v>
      </c>
      <c r="S706" s="230">
        <v>0</v>
      </c>
      <c r="T706" s="23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2" t="s">
        <v>476</v>
      </c>
      <c r="AT706" s="232" t="s">
        <v>400</v>
      </c>
      <c r="AU706" s="232" t="s">
        <v>85</v>
      </c>
      <c r="AY706" s="18" t="s">
        <v>277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18" t="s">
        <v>21</v>
      </c>
      <c r="BK706" s="233">
        <f>ROUND(I706*H706,2)</f>
        <v>0</v>
      </c>
      <c r="BL706" s="18" t="s">
        <v>377</v>
      </c>
      <c r="BM706" s="232" t="s">
        <v>1301</v>
      </c>
    </row>
    <row r="707" s="2" customFormat="1">
      <c r="A707" s="39"/>
      <c r="B707" s="40"/>
      <c r="C707" s="41"/>
      <c r="D707" s="234" t="s">
        <v>286</v>
      </c>
      <c r="E707" s="41"/>
      <c r="F707" s="235" t="s">
        <v>1300</v>
      </c>
      <c r="G707" s="41"/>
      <c r="H707" s="41"/>
      <c r="I707" s="236"/>
      <c r="J707" s="41"/>
      <c r="K707" s="41"/>
      <c r="L707" s="45"/>
      <c r="M707" s="237"/>
      <c r="N707" s="238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286</v>
      </c>
      <c r="AU707" s="18" t="s">
        <v>85</v>
      </c>
    </row>
    <row r="708" s="13" customFormat="1">
      <c r="A708" s="13"/>
      <c r="B708" s="239"/>
      <c r="C708" s="240"/>
      <c r="D708" s="234" t="s">
        <v>288</v>
      </c>
      <c r="E708" s="241" t="s">
        <v>1</v>
      </c>
      <c r="F708" s="242" t="s">
        <v>1302</v>
      </c>
      <c r="G708" s="240"/>
      <c r="H708" s="243">
        <v>54.110999999999997</v>
      </c>
      <c r="I708" s="244"/>
      <c r="J708" s="240"/>
      <c r="K708" s="240"/>
      <c r="L708" s="245"/>
      <c r="M708" s="246"/>
      <c r="N708" s="247"/>
      <c r="O708" s="247"/>
      <c r="P708" s="247"/>
      <c r="Q708" s="247"/>
      <c r="R708" s="247"/>
      <c r="S708" s="247"/>
      <c r="T708" s="24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9" t="s">
        <v>288</v>
      </c>
      <c r="AU708" s="249" t="s">
        <v>85</v>
      </c>
      <c r="AV708" s="13" t="s">
        <v>85</v>
      </c>
      <c r="AW708" s="13" t="s">
        <v>33</v>
      </c>
      <c r="AX708" s="13" t="s">
        <v>21</v>
      </c>
      <c r="AY708" s="249" t="s">
        <v>277</v>
      </c>
    </row>
    <row r="709" s="2" customFormat="1" ht="22.9" customHeight="1">
      <c r="A709" s="39"/>
      <c r="B709" s="40"/>
      <c r="C709" s="261" t="s">
        <v>1303</v>
      </c>
      <c r="D709" s="261" t="s">
        <v>400</v>
      </c>
      <c r="E709" s="262" t="s">
        <v>1304</v>
      </c>
      <c r="F709" s="263" t="s">
        <v>1305</v>
      </c>
      <c r="G709" s="264" t="s">
        <v>282</v>
      </c>
      <c r="H709" s="265">
        <v>27.387</v>
      </c>
      <c r="I709" s="266"/>
      <c r="J709" s="267">
        <f>ROUND(I709*H709,2)</f>
        <v>0</v>
      </c>
      <c r="K709" s="263" t="s">
        <v>283</v>
      </c>
      <c r="L709" s="268"/>
      <c r="M709" s="269" t="s">
        <v>1</v>
      </c>
      <c r="N709" s="270" t="s">
        <v>41</v>
      </c>
      <c r="O709" s="92"/>
      <c r="P709" s="230">
        <f>O709*H709</f>
        <v>0</v>
      </c>
      <c r="Q709" s="230">
        <v>0.0015</v>
      </c>
      <c r="R709" s="230">
        <f>Q709*H709</f>
        <v>0.041080499999999999</v>
      </c>
      <c r="S709" s="230">
        <v>0</v>
      </c>
      <c r="T709" s="231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2" t="s">
        <v>476</v>
      </c>
      <c r="AT709" s="232" t="s">
        <v>400</v>
      </c>
      <c r="AU709" s="232" t="s">
        <v>85</v>
      </c>
      <c r="AY709" s="18" t="s">
        <v>277</v>
      </c>
      <c r="BE709" s="233">
        <f>IF(N709="základní",J709,0)</f>
        <v>0</v>
      </c>
      <c r="BF709" s="233">
        <f>IF(N709="snížená",J709,0)</f>
        <v>0</v>
      </c>
      <c r="BG709" s="233">
        <f>IF(N709="zákl. přenesená",J709,0)</f>
        <v>0</v>
      </c>
      <c r="BH709" s="233">
        <f>IF(N709="sníž. přenesená",J709,0)</f>
        <v>0</v>
      </c>
      <c r="BI709" s="233">
        <f>IF(N709="nulová",J709,0)</f>
        <v>0</v>
      </c>
      <c r="BJ709" s="18" t="s">
        <v>21</v>
      </c>
      <c r="BK709" s="233">
        <f>ROUND(I709*H709,2)</f>
        <v>0</v>
      </c>
      <c r="BL709" s="18" t="s">
        <v>377</v>
      </c>
      <c r="BM709" s="232" t="s">
        <v>1306</v>
      </c>
    </row>
    <row r="710" s="2" customFormat="1">
      <c r="A710" s="39"/>
      <c r="B710" s="40"/>
      <c r="C710" s="41"/>
      <c r="D710" s="234" t="s">
        <v>286</v>
      </c>
      <c r="E710" s="41"/>
      <c r="F710" s="235" t="s">
        <v>1305</v>
      </c>
      <c r="G710" s="41"/>
      <c r="H710" s="41"/>
      <c r="I710" s="236"/>
      <c r="J710" s="41"/>
      <c r="K710" s="41"/>
      <c r="L710" s="45"/>
      <c r="M710" s="237"/>
      <c r="N710" s="238"/>
      <c r="O710" s="92"/>
      <c r="P710" s="92"/>
      <c r="Q710" s="92"/>
      <c r="R710" s="92"/>
      <c r="S710" s="92"/>
      <c r="T710" s="93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286</v>
      </c>
      <c r="AU710" s="18" t="s">
        <v>85</v>
      </c>
    </row>
    <row r="711" s="13" customFormat="1">
      <c r="A711" s="13"/>
      <c r="B711" s="239"/>
      <c r="C711" s="240"/>
      <c r="D711" s="234" t="s">
        <v>288</v>
      </c>
      <c r="E711" s="241" t="s">
        <v>1</v>
      </c>
      <c r="F711" s="242" t="s">
        <v>1307</v>
      </c>
      <c r="G711" s="240"/>
      <c r="H711" s="243">
        <v>27.387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9" t="s">
        <v>288</v>
      </c>
      <c r="AU711" s="249" t="s">
        <v>85</v>
      </c>
      <c r="AV711" s="13" t="s">
        <v>85</v>
      </c>
      <c r="AW711" s="13" t="s">
        <v>33</v>
      </c>
      <c r="AX711" s="13" t="s">
        <v>21</v>
      </c>
      <c r="AY711" s="249" t="s">
        <v>277</v>
      </c>
    </row>
    <row r="712" s="2" customFormat="1" ht="31" customHeight="1">
      <c r="A712" s="39"/>
      <c r="B712" s="40"/>
      <c r="C712" s="221" t="s">
        <v>1308</v>
      </c>
      <c r="D712" s="221" t="s">
        <v>279</v>
      </c>
      <c r="E712" s="222" t="s">
        <v>1309</v>
      </c>
      <c r="F712" s="223" t="s">
        <v>1310</v>
      </c>
      <c r="G712" s="224" t="s">
        <v>282</v>
      </c>
      <c r="H712" s="225">
        <v>112.526</v>
      </c>
      <c r="I712" s="226"/>
      <c r="J712" s="227">
        <f>ROUND(I712*H712,2)</f>
        <v>0</v>
      </c>
      <c r="K712" s="223" t="s">
        <v>283</v>
      </c>
      <c r="L712" s="45"/>
      <c r="M712" s="228" t="s">
        <v>1</v>
      </c>
      <c r="N712" s="229" t="s">
        <v>41</v>
      </c>
      <c r="O712" s="92"/>
      <c r="P712" s="230">
        <f>O712*H712</f>
        <v>0</v>
      </c>
      <c r="Q712" s="230">
        <v>0.0020400000000000001</v>
      </c>
      <c r="R712" s="230">
        <f>Q712*H712</f>
        <v>0.22955304000000001</v>
      </c>
      <c r="S712" s="230">
        <v>0</v>
      </c>
      <c r="T712" s="23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2" t="s">
        <v>377</v>
      </c>
      <c r="AT712" s="232" t="s">
        <v>279</v>
      </c>
      <c r="AU712" s="232" t="s">
        <v>85</v>
      </c>
      <c r="AY712" s="18" t="s">
        <v>277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8" t="s">
        <v>21</v>
      </c>
      <c r="BK712" s="233">
        <f>ROUND(I712*H712,2)</f>
        <v>0</v>
      </c>
      <c r="BL712" s="18" t="s">
        <v>377</v>
      </c>
      <c r="BM712" s="232" t="s">
        <v>1311</v>
      </c>
    </row>
    <row r="713" s="2" customFormat="1">
      <c r="A713" s="39"/>
      <c r="B713" s="40"/>
      <c r="C713" s="41"/>
      <c r="D713" s="234" t="s">
        <v>286</v>
      </c>
      <c r="E713" s="41"/>
      <c r="F713" s="235" t="s">
        <v>1312</v>
      </c>
      <c r="G713" s="41"/>
      <c r="H713" s="41"/>
      <c r="I713" s="236"/>
      <c r="J713" s="41"/>
      <c r="K713" s="41"/>
      <c r="L713" s="45"/>
      <c r="M713" s="237"/>
      <c r="N713" s="238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286</v>
      </c>
      <c r="AU713" s="18" t="s">
        <v>85</v>
      </c>
    </row>
    <row r="714" s="13" customFormat="1">
      <c r="A714" s="13"/>
      <c r="B714" s="239"/>
      <c r="C714" s="240"/>
      <c r="D714" s="234" t="s">
        <v>288</v>
      </c>
      <c r="E714" s="241" t="s">
        <v>1</v>
      </c>
      <c r="F714" s="242" t="s">
        <v>1274</v>
      </c>
      <c r="G714" s="240"/>
      <c r="H714" s="243">
        <v>112.526</v>
      </c>
      <c r="I714" s="244"/>
      <c r="J714" s="240"/>
      <c r="K714" s="240"/>
      <c r="L714" s="245"/>
      <c r="M714" s="246"/>
      <c r="N714" s="247"/>
      <c r="O714" s="247"/>
      <c r="P714" s="247"/>
      <c r="Q714" s="247"/>
      <c r="R714" s="247"/>
      <c r="S714" s="247"/>
      <c r="T714" s="24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9" t="s">
        <v>288</v>
      </c>
      <c r="AU714" s="249" t="s">
        <v>85</v>
      </c>
      <c r="AV714" s="13" t="s">
        <v>85</v>
      </c>
      <c r="AW714" s="13" t="s">
        <v>33</v>
      </c>
      <c r="AX714" s="13" t="s">
        <v>21</v>
      </c>
      <c r="AY714" s="249" t="s">
        <v>277</v>
      </c>
    </row>
    <row r="715" s="2" customFormat="1" ht="22.9" customHeight="1">
      <c r="A715" s="39"/>
      <c r="B715" s="40"/>
      <c r="C715" s="261" t="s">
        <v>1313</v>
      </c>
      <c r="D715" s="261" t="s">
        <v>400</v>
      </c>
      <c r="E715" s="262" t="s">
        <v>1314</v>
      </c>
      <c r="F715" s="263" t="s">
        <v>1315</v>
      </c>
      <c r="G715" s="264" t="s">
        <v>282</v>
      </c>
      <c r="H715" s="265">
        <v>57.387999999999998</v>
      </c>
      <c r="I715" s="266"/>
      <c r="J715" s="267">
        <f>ROUND(I715*H715,2)</f>
        <v>0</v>
      </c>
      <c r="K715" s="263" t="s">
        <v>283</v>
      </c>
      <c r="L715" s="268"/>
      <c r="M715" s="269" t="s">
        <v>1</v>
      </c>
      <c r="N715" s="270" t="s">
        <v>41</v>
      </c>
      <c r="O715" s="92"/>
      <c r="P715" s="230">
        <f>O715*H715</f>
        <v>0</v>
      </c>
      <c r="Q715" s="230">
        <v>0.0028999999999999998</v>
      </c>
      <c r="R715" s="230">
        <f>Q715*H715</f>
        <v>0.1664252</v>
      </c>
      <c r="S715" s="230">
        <v>0</v>
      </c>
      <c r="T715" s="231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2" t="s">
        <v>476</v>
      </c>
      <c r="AT715" s="232" t="s">
        <v>400</v>
      </c>
      <c r="AU715" s="232" t="s">
        <v>85</v>
      </c>
      <c r="AY715" s="18" t="s">
        <v>277</v>
      </c>
      <c r="BE715" s="233">
        <f>IF(N715="základní",J715,0)</f>
        <v>0</v>
      </c>
      <c r="BF715" s="233">
        <f>IF(N715="snížená",J715,0)</f>
        <v>0</v>
      </c>
      <c r="BG715" s="233">
        <f>IF(N715="zákl. přenesená",J715,0)</f>
        <v>0</v>
      </c>
      <c r="BH715" s="233">
        <f>IF(N715="sníž. přenesená",J715,0)</f>
        <v>0</v>
      </c>
      <c r="BI715" s="233">
        <f>IF(N715="nulová",J715,0)</f>
        <v>0</v>
      </c>
      <c r="BJ715" s="18" t="s">
        <v>21</v>
      </c>
      <c r="BK715" s="233">
        <f>ROUND(I715*H715,2)</f>
        <v>0</v>
      </c>
      <c r="BL715" s="18" t="s">
        <v>377</v>
      </c>
      <c r="BM715" s="232" t="s">
        <v>1316</v>
      </c>
    </row>
    <row r="716" s="2" customFormat="1">
      <c r="A716" s="39"/>
      <c r="B716" s="40"/>
      <c r="C716" s="41"/>
      <c r="D716" s="234" t="s">
        <v>286</v>
      </c>
      <c r="E716" s="41"/>
      <c r="F716" s="235" t="s">
        <v>1315</v>
      </c>
      <c r="G716" s="41"/>
      <c r="H716" s="41"/>
      <c r="I716" s="236"/>
      <c r="J716" s="41"/>
      <c r="K716" s="41"/>
      <c r="L716" s="45"/>
      <c r="M716" s="237"/>
      <c r="N716" s="238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286</v>
      </c>
      <c r="AU716" s="18" t="s">
        <v>85</v>
      </c>
    </row>
    <row r="717" s="13" customFormat="1">
      <c r="A717" s="13"/>
      <c r="B717" s="239"/>
      <c r="C717" s="240"/>
      <c r="D717" s="234" t="s">
        <v>288</v>
      </c>
      <c r="E717" s="241" t="s">
        <v>1</v>
      </c>
      <c r="F717" s="242" t="s">
        <v>1317</v>
      </c>
      <c r="G717" s="240"/>
      <c r="H717" s="243">
        <v>57.387999999999998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288</v>
      </c>
      <c r="AU717" s="249" t="s">
        <v>85</v>
      </c>
      <c r="AV717" s="13" t="s">
        <v>85</v>
      </c>
      <c r="AW717" s="13" t="s">
        <v>33</v>
      </c>
      <c r="AX717" s="13" t="s">
        <v>21</v>
      </c>
      <c r="AY717" s="249" t="s">
        <v>277</v>
      </c>
    </row>
    <row r="718" s="2" customFormat="1" ht="22.9" customHeight="1">
      <c r="A718" s="39"/>
      <c r="B718" s="40"/>
      <c r="C718" s="261" t="s">
        <v>1318</v>
      </c>
      <c r="D718" s="261" t="s">
        <v>400</v>
      </c>
      <c r="E718" s="262" t="s">
        <v>1319</v>
      </c>
      <c r="F718" s="263" t="s">
        <v>1320</v>
      </c>
      <c r="G718" s="264" t="s">
        <v>297</v>
      </c>
      <c r="H718" s="265">
        <v>9.7560000000000002</v>
      </c>
      <c r="I718" s="266"/>
      <c r="J718" s="267">
        <f>ROUND(I718*H718,2)</f>
        <v>0</v>
      </c>
      <c r="K718" s="263" t="s">
        <v>1</v>
      </c>
      <c r="L718" s="268"/>
      <c r="M718" s="269" t="s">
        <v>1</v>
      </c>
      <c r="N718" s="270" t="s">
        <v>41</v>
      </c>
      <c r="O718" s="92"/>
      <c r="P718" s="230">
        <f>O718*H718</f>
        <v>0</v>
      </c>
      <c r="Q718" s="230">
        <v>0.025000000000000001</v>
      </c>
      <c r="R718" s="230">
        <f>Q718*H718</f>
        <v>0.24390000000000001</v>
      </c>
      <c r="S718" s="230">
        <v>0</v>
      </c>
      <c r="T718" s="231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2" t="s">
        <v>476</v>
      </c>
      <c r="AT718" s="232" t="s">
        <v>400</v>
      </c>
      <c r="AU718" s="232" t="s">
        <v>85</v>
      </c>
      <c r="AY718" s="18" t="s">
        <v>277</v>
      </c>
      <c r="BE718" s="233">
        <f>IF(N718="základní",J718,0)</f>
        <v>0</v>
      </c>
      <c r="BF718" s="233">
        <f>IF(N718="snížená",J718,0)</f>
        <v>0</v>
      </c>
      <c r="BG718" s="233">
        <f>IF(N718="zákl. přenesená",J718,0)</f>
        <v>0</v>
      </c>
      <c r="BH718" s="233">
        <f>IF(N718="sníž. přenesená",J718,0)</f>
        <v>0</v>
      </c>
      <c r="BI718" s="233">
        <f>IF(N718="nulová",J718,0)</f>
        <v>0</v>
      </c>
      <c r="BJ718" s="18" t="s">
        <v>21</v>
      </c>
      <c r="BK718" s="233">
        <f>ROUND(I718*H718,2)</f>
        <v>0</v>
      </c>
      <c r="BL718" s="18" t="s">
        <v>377</v>
      </c>
      <c r="BM718" s="232" t="s">
        <v>1321</v>
      </c>
    </row>
    <row r="719" s="2" customFormat="1">
      <c r="A719" s="39"/>
      <c r="B719" s="40"/>
      <c r="C719" s="41"/>
      <c r="D719" s="234" t="s">
        <v>286</v>
      </c>
      <c r="E719" s="41"/>
      <c r="F719" s="235" t="s">
        <v>1322</v>
      </c>
      <c r="G719" s="41"/>
      <c r="H719" s="41"/>
      <c r="I719" s="236"/>
      <c r="J719" s="41"/>
      <c r="K719" s="41"/>
      <c r="L719" s="45"/>
      <c r="M719" s="237"/>
      <c r="N719" s="238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286</v>
      </c>
      <c r="AU719" s="18" t="s">
        <v>85</v>
      </c>
    </row>
    <row r="720" s="13" customFormat="1">
      <c r="A720" s="13"/>
      <c r="B720" s="239"/>
      <c r="C720" s="240"/>
      <c r="D720" s="234" t="s">
        <v>288</v>
      </c>
      <c r="E720" s="241" t="s">
        <v>1</v>
      </c>
      <c r="F720" s="242" t="s">
        <v>1323</v>
      </c>
      <c r="G720" s="240"/>
      <c r="H720" s="243">
        <v>9.7560000000000002</v>
      </c>
      <c r="I720" s="244"/>
      <c r="J720" s="240"/>
      <c r="K720" s="240"/>
      <c r="L720" s="245"/>
      <c r="M720" s="246"/>
      <c r="N720" s="247"/>
      <c r="O720" s="247"/>
      <c r="P720" s="247"/>
      <c r="Q720" s="247"/>
      <c r="R720" s="247"/>
      <c r="S720" s="247"/>
      <c r="T720" s="24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9" t="s">
        <v>288</v>
      </c>
      <c r="AU720" s="249" t="s">
        <v>85</v>
      </c>
      <c r="AV720" s="13" t="s">
        <v>85</v>
      </c>
      <c r="AW720" s="13" t="s">
        <v>33</v>
      </c>
      <c r="AX720" s="13" t="s">
        <v>21</v>
      </c>
      <c r="AY720" s="249" t="s">
        <v>277</v>
      </c>
    </row>
    <row r="721" s="2" customFormat="1" ht="14.5" customHeight="1">
      <c r="A721" s="39"/>
      <c r="B721" s="40"/>
      <c r="C721" s="221" t="s">
        <v>1324</v>
      </c>
      <c r="D721" s="221" t="s">
        <v>279</v>
      </c>
      <c r="E721" s="222" t="s">
        <v>1325</v>
      </c>
      <c r="F721" s="223" t="s">
        <v>1326</v>
      </c>
      <c r="G721" s="224" t="s">
        <v>282</v>
      </c>
      <c r="H721" s="225">
        <v>56.262999999999998</v>
      </c>
      <c r="I721" s="226"/>
      <c r="J721" s="227">
        <f>ROUND(I721*H721,2)</f>
        <v>0</v>
      </c>
      <c r="K721" s="223" t="s">
        <v>1</v>
      </c>
      <c r="L721" s="45"/>
      <c r="M721" s="228" t="s">
        <v>1</v>
      </c>
      <c r="N721" s="229" t="s">
        <v>41</v>
      </c>
      <c r="O721" s="92"/>
      <c r="P721" s="230">
        <f>O721*H721</f>
        <v>0</v>
      </c>
      <c r="Q721" s="230">
        <v>0</v>
      </c>
      <c r="R721" s="230">
        <f>Q721*H721</f>
        <v>0</v>
      </c>
      <c r="S721" s="230">
        <v>0</v>
      </c>
      <c r="T721" s="231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2" t="s">
        <v>377</v>
      </c>
      <c r="AT721" s="232" t="s">
        <v>279</v>
      </c>
      <c r="AU721" s="232" t="s">
        <v>85</v>
      </c>
      <c r="AY721" s="18" t="s">
        <v>277</v>
      </c>
      <c r="BE721" s="233">
        <f>IF(N721="základní",J721,0)</f>
        <v>0</v>
      </c>
      <c r="BF721" s="233">
        <f>IF(N721="snížená",J721,0)</f>
        <v>0</v>
      </c>
      <c r="BG721" s="233">
        <f>IF(N721="zákl. přenesená",J721,0)</f>
        <v>0</v>
      </c>
      <c r="BH721" s="233">
        <f>IF(N721="sníž. přenesená",J721,0)</f>
        <v>0</v>
      </c>
      <c r="BI721" s="233">
        <f>IF(N721="nulová",J721,0)</f>
        <v>0</v>
      </c>
      <c r="BJ721" s="18" t="s">
        <v>21</v>
      </c>
      <c r="BK721" s="233">
        <f>ROUND(I721*H721,2)</f>
        <v>0</v>
      </c>
      <c r="BL721" s="18" t="s">
        <v>377</v>
      </c>
      <c r="BM721" s="232" t="s">
        <v>1327</v>
      </c>
    </row>
    <row r="722" s="13" customFormat="1">
      <c r="A722" s="13"/>
      <c r="B722" s="239"/>
      <c r="C722" s="240"/>
      <c r="D722" s="234" t="s">
        <v>288</v>
      </c>
      <c r="E722" s="241" t="s">
        <v>1</v>
      </c>
      <c r="F722" s="242" t="s">
        <v>142</v>
      </c>
      <c r="G722" s="240"/>
      <c r="H722" s="243">
        <v>56.262999999999998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9" t="s">
        <v>288</v>
      </c>
      <c r="AU722" s="249" t="s">
        <v>85</v>
      </c>
      <c r="AV722" s="13" t="s">
        <v>85</v>
      </c>
      <c r="AW722" s="13" t="s">
        <v>33</v>
      </c>
      <c r="AX722" s="13" t="s">
        <v>21</v>
      </c>
      <c r="AY722" s="249" t="s">
        <v>277</v>
      </c>
    </row>
    <row r="723" s="2" customFormat="1" ht="22.9" customHeight="1">
      <c r="A723" s="39"/>
      <c r="B723" s="40"/>
      <c r="C723" s="221" t="s">
        <v>1328</v>
      </c>
      <c r="D723" s="221" t="s">
        <v>279</v>
      </c>
      <c r="E723" s="222" t="s">
        <v>1329</v>
      </c>
      <c r="F723" s="223" t="s">
        <v>1330</v>
      </c>
      <c r="G723" s="224" t="s">
        <v>316</v>
      </c>
      <c r="H723" s="225">
        <v>0.75700000000000001</v>
      </c>
      <c r="I723" s="226"/>
      <c r="J723" s="227">
        <f>ROUND(I723*H723,2)</f>
        <v>0</v>
      </c>
      <c r="K723" s="223" t="s">
        <v>283</v>
      </c>
      <c r="L723" s="45"/>
      <c r="M723" s="228" t="s">
        <v>1</v>
      </c>
      <c r="N723" s="229" t="s">
        <v>41</v>
      </c>
      <c r="O723" s="92"/>
      <c r="P723" s="230">
        <f>O723*H723</f>
        <v>0</v>
      </c>
      <c r="Q723" s="230">
        <v>0</v>
      </c>
      <c r="R723" s="230">
        <f>Q723*H723</f>
        <v>0</v>
      </c>
      <c r="S723" s="230">
        <v>0</v>
      </c>
      <c r="T723" s="231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2" t="s">
        <v>377</v>
      </c>
      <c r="AT723" s="232" t="s">
        <v>279</v>
      </c>
      <c r="AU723" s="232" t="s">
        <v>85</v>
      </c>
      <c r="AY723" s="18" t="s">
        <v>277</v>
      </c>
      <c r="BE723" s="233">
        <f>IF(N723="základní",J723,0)</f>
        <v>0</v>
      </c>
      <c r="BF723" s="233">
        <f>IF(N723="snížená",J723,0)</f>
        <v>0</v>
      </c>
      <c r="BG723" s="233">
        <f>IF(N723="zákl. přenesená",J723,0)</f>
        <v>0</v>
      </c>
      <c r="BH723" s="233">
        <f>IF(N723="sníž. přenesená",J723,0)</f>
        <v>0</v>
      </c>
      <c r="BI723" s="233">
        <f>IF(N723="nulová",J723,0)</f>
        <v>0</v>
      </c>
      <c r="BJ723" s="18" t="s">
        <v>21</v>
      </c>
      <c r="BK723" s="233">
        <f>ROUND(I723*H723,2)</f>
        <v>0</v>
      </c>
      <c r="BL723" s="18" t="s">
        <v>377</v>
      </c>
      <c r="BM723" s="232" t="s">
        <v>1331</v>
      </c>
    </row>
    <row r="724" s="2" customFormat="1">
      <c r="A724" s="39"/>
      <c r="B724" s="40"/>
      <c r="C724" s="41"/>
      <c r="D724" s="234" t="s">
        <v>286</v>
      </c>
      <c r="E724" s="41"/>
      <c r="F724" s="235" t="s">
        <v>1332</v>
      </c>
      <c r="G724" s="41"/>
      <c r="H724" s="41"/>
      <c r="I724" s="236"/>
      <c r="J724" s="41"/>
      <c r="K724" s="41"/>
      <c r="L724" s="45"/>
      <c r="M724" s="237"/>
      <c r="N724" s="238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286</v>
      </c>
      <c r="AU724" s="18" t="s">
        <v>85</v>
      </c>
    </row>
    <row r="725" s="12" customFormat="1" ht="22.8" customHeight="1">
      <c r="A725" s="12"/>
      <c r="B725" s="205"/>
      <c r="C725" s="206"/>
      <c r="D725" s="207" t="s">
        <v>75</v>
      </c>
      <c r="E725" s="219" t="s">
        <v>1333</v>
      </c>
      <c r="F725" s="219" t="s">
        <v>1334</v>
      </c>
      <c r="G725" s="206"/>
      <c r="H725" s="206"/>
      <c r="I725" s="209"/>
      <c r="J725" s="220">
        <f>BK725</f>
        <v>0</v>
      </c>
      <c r="K725" s="206"/>
      <c r="L725" s="211"/>
      <c r="M725" s="212"/>
      <c r="N725" s="213"/>
      <c r="O725" s="213"/>
      <c r="P725" s="214">
        <f>SUM(P726:P733)</f>
        <v>0</v>
      </c>
      <c r="Q725" s="213"/>
      <c r="R725" s="214">
        <f>SUM(R726:R733)</f>
        <v>0.42595065999999998</v>
      </c>
      <c r="S725" s="213"/>
      <c r="T725" s="215">
        <f>SUM(T726:T733)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216" t="s">
        <v>85</v>
      </c>
      <c r="AT725" s="217" t="s">
        <v>75</v>
      </c>
      <c r="AU725" s="217" t="s">
        <v>21</v>
      </c>
      <c r="AY725" s="216" t="s">
        <v>277</v>
      </c>
      <c r="BK725" s="218">
        <f>SUM(BK726:BK733)</f>
        <v>0</v>
      </c>
    </row>
    <row r="726" s="2" customFormat="1" ht="22.9" customHeight="1">
      <c r="A726" s="39"/>
      <c r="B726" s="40"/>
      <c r="C726" s="221" t="s">
        <v>1335</v>
      </c>
      <c r="D726" s="221" t="s">
        <v>279</v>
      </c>
      <c r="E726" s="222" t="s">
        <v>1336</v>
      </c>
      <c r="F726" s="223" t="s">
        <v>1337</v>
      </c>
      <c r="G726" s="224" t="s">
        <v>282</v>
      </c>
      <c r="H726" s="225">
        <v>68.25</v>
      </c>
      <c r="I726" s="226"/>
      <c r="J726" s="227">
        <f>ROUND(I726*H726,2)</f>
        <v>0</v>
      </c>
      <c r="K726" s="223" t="s">
        <v>283</v>
      </c>
      <c r="L726" s="45"/>
      <c r="M726" s="228" t="s">
        <v>1</v>
      </c>
      <c r="N726" s="229" t="s">
        <v>41</v>
      </c>
      <c r="O726" s="92"/>
      <c r="P726" s="230">
        <f>O726*H726</f>
        <v>0</v>
      </c>
      <c r="Q726" s="230">
        <v>0.0011800000000000001</v>
      </c>
      <c r="R726" s="230">
        <f>Q726*H726</f>
        <v>0.080535000000000009</v>
      </c>
      <c r="S726" s="230">
        <v>0</v>
      </c>
      <c r="T726" s="231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2" t="s">
        <v>377</v>
      </c>
      <c r="AT726" s="232" t="s">
        <v>279</v>
      </c>
      <c r="AU726" s="232" t="s">
        <v>85</v>
      </c>
      <c r="AY726" s="18" t="s">
        <v>277</v>
      </c>
      <c r="BE726" s="233">
        <f>IF(N726="základní",J726,0)</f>
        <v>0</v>
      </c>
      <c r="BF726" s="233">
        <f>IF(N726="snížená",J726,0)</f>
        <v>0</v>
      </c>
      <c r="BG726" s="233">
        <f>IF(N726="zákl. přenesená",J726,0)</f>
        <v>0</v>
      </c>
      <c r="BH726" s="233">
        <f>IF(N726="sníž. přenesená",J726,0)</f>
        <v>0</v>
      </c>
      <c r="BI726" s="233">
        <f>IF(N726="nulová",J726,0)</f>
        <v>0</v>
      </c>
      <c r="BJ726" s="18" t="s">
        <v>21</v>
      </c>
      <c r="BK726" s="233">
        <f>ROUND(I726*H726,2)</f>
        <v>0</v>
      </c>
      <c r="BL726" s="18" t="s">
        <v>377</v>
      </c>
      <c r="BM726" s="232" t="s">
        <v>1338</v>
      </c>
    </row>
    <row r="727" s="2" customFormat="1">
      <c r="A727" s="39"/>
      <c r="B727" s="40"/>
      <c r="C727" s="41"/>
      <c r="D727" s="234" t="s">
        <v>286</v>
      </c>
      <c r="E727" s="41"/>
      <c r="F727" s="235" t="s">
        <v>1339</v>
      </c>
      <c r="G727" s="41"/>
      <c r="H727" s="41"/>
      <c r="I727" s="236"/>
      <c r="J727" s="41"/>
      <c r="K727" s="41"/>
      <c r="L727" s="45"/>
      <c r="M727" s="237"/>
      <c r="N727" s="238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286</v>
      </c>
      <c r="AU727" s="18" t="s">
        <v>85</v>
      </c>
    </row>
    <row r="728" s="13" customFormat="1">
      <c r="A728" s="13"/>
      <c r="B728" s="239"/>
      <c r="C728" s="240"/>
      <c r="D728" s="234" t="s">
        <v>288</v>
      </c>
      <c r="E728" s="241" t="s">
        <v>205</v>
      </c>
      <c r="F728" s="242" t="s">
        <v>1340</v>
      </c>
      <c r="G728" s="240"/>
      <c r="H728" s="243">
        <v>68.25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288</v>
      </c>
      <c r="AU728" s="249" t="s">
        <v>85</v>
      </c>
      <c r="AV728" s="13" t="s">
        <v>85</v>
      </c>
      <c r="AW728" s="13" t="s">
        <v>33</v>
      </c>
      <c r="AX728" s="13" t="s">
        <v>21</v>
      </c>
      <c r="AY728" s="249" t="s">
        <v>277</v>
      </c>
    </row>
    <row r="729" s="2" customFormat="1" ht="22.9" customHeight="1">
      <c r="A729" s="39"/>
      <c r="B729" s="40"/>
      <c r="C729" s="261" t="s">
        <v>1341</v>
      </c>
      <c r="D729" s="261" t="s">
        <v>400</v>
      </c>
      <c r="E729" s="262" t="s">
        <v>1342</v>
      </c>
      <c r="F729" s="263" t="s">
        <v>1343</v>
      </c>
      <c r="G729" s="264" t="s">
        <v>282</v>
      </c>
      <c r="H729" s="265">
        <v>71.662999999999997</v>
      </c>
      <c r="I729" s="266"/>
      <c r="J729" s="267">
        <f>ROUND(I729*H729,2)</f>
        <v>0</v>
      </c>
      <c r="K729" s="263" t="s">
        <v>283</v>
      </c>
      <c r="L729" s="268"/>
      <c r="M729" s="269" t="s">
        <v>1</v>
      </c>
      <c r="N729" s="270" t="s">
        <v>41</v>
      </c>
      <c r="O729" s="92"/>
      <c r="P729" s="230">
        <f>O729*H729</f>
        <v>0</v>
      </c>
      <c r="Q729" s="230">
        <v>0.0048199999999999996</v>
      </c>
      <c r="R729" s="230">
        <f>Q729*H729</f>
        <v>0.34541565999999996</v>
      </c>
      <c r="S729" s="230">
        <v>0</v>
      </c>
      <c r="T729" s="231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2" t="s">
        <v>476</v>
      </c>
      <c r="AT729" s="232" t="s">
        <v>400</v>
      </c>
      <c r="AU729" s="232" t="s">
        <v>85</v>
      </c>
      <c r="AY729" s="18" t="s">
        <v>277</v>
      </c>
      <c r="BE729" s="233">
        <f>IF(N729="základní",J729,0)</f>
        <v>0</v>
      </c>
      <c r="BF729" s="233">
        <f>IF(N729="snížená",J729,0)</f>
        <v>0</v>
      </c>
      <c r="BG729" s="233">
        <f>IF(N729="zákl. přenesená",J729,0)</f>
        <v>0</v>
      </c>
      <c r="BH729" s="233">
        <f>IF(N729="sníž. přenesená",J729,0)</f>
        <v>0</v>
      </c>
      <c r="BI729" s="233">
        <f>IF(N729="nulová",J729,0)</f>
        <v>0</v>
      </c>
      <c r="BJ729" s="18" t="s">
        <v>21</v>
      </c>
      <c r="BK729" s="233">
        <f>ROUND(I729*H729,2)</f>
        <v>0</v>
      </c>
      <c r="BL729" s="18" t="s">
        <v>377</v>
      </c>
      <c r="BM729" s="232" t="s">
        <v>1344</v>
      </c>
    </row>
    <row r="730" s="2" customFormat="1">
      <c r="A730" s="39"/>
      <c r="B730" s="40"/>
      <c r="C730" s="41"/>
      <c r="D730" s="234" t="s">
        <v>286</v>
      </c>
      <c r="E730" s="41"/>
      <c r="F730" s="235" t="s">
        <v>1343</v>
      </c>
      <c r="G730" s="41"/>
      <c r="H730" s="41"/>
      <c r="I730" s="236"/>
      <c r="J730" s="41"/>
      <c r="K730" s="41"/>
      <c r="L730" s="45"/>
      <c r="M730" s="237"/>
      <c r="N730" s="238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286</v>
      </c>
      <c r="AU730" s="18" t="s">
        <v>85</v>
      </c>
    </row>
    <row r="731" s="13" customFormat="1">
      <c r="A731" s="13"/>
      <c r="B731" s="239"/>
      <c r="C731" s="240"/>
      <c r="D731" s="234" t="s">
        <v>288</v>
      </c>
      <c r="E731" s="241" t="s">
        <v>1</v>
      </c>
      <c r="F731" s="242" t="s">
        <v>1345</v>
      </c>
      <c r="G731" s="240"/>
      <c r="H731" s="243">
        <v>71.662999999999997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288</v>
      </c>
      <c r="AU731" s="249" t="s">
        <v>85</v>
      </c>
      <c r="AV731" s="13" t="s">
        <v>85</v>
      </c>
      <c r="AW731" s="13" t="s">
        <v>33</v>
      </c>
      <c r="AX731" s="13" t="s">
        <v>21</v>
      </c>
      <c r="AY731" s="249" t="s">
        <v>277</v>
      </c>
    </row>
    <row r="732" s="2" customFormat="1" ht="22.9" customHeight="1">
      <c r="A732" s="39"/>
      <c r="B732" s="40"/>
      <c r="C732" s="221" t="s">
        <v>1346</v>
      </c>
      <c r="D732" s="221" t="s">
        <v>279</v>
      </c>
      <c r="E732" s="222" t="s">
        <v>1347</v>
      </c>
      <c r="F732" s="223" t="s">
        <v>1348</v>
      </c>
      <c r="G732" s="224" t="s">
        <v>316</v>
      </c>
      <c r="H732" s="225">
        <v>0.42599999999999999</v>
      </c>
      <c r="I732" s="226"/>
      <c r="J732" s="227">
        <f>ROUND(I732*H732,2)</f>
        <v>0</v>
      </c>
      <c r="K732" s="223" t="s">
        <v>283</v>
      </c>
      <c r="L732" s="45"/>
      <c r="M732" s="228" t="s">
        <v>1</v>
      </c>
      <c r="N732" s="229" t="s">
        <v>41</v>
      </c>
      <c r="O732" s="92"/>
      <c r="P732" s="230">
        <f>O732*H732</f>
        <v>0</v>
      </c>
      <c r="Q732" s="230">
        <v>0</v>
      </c>
      <c r="R732" s="230">
        <f>Q732*H732</f>
        <v>0</v>
      </c>
      <c r="S732" s="230">
        <v>0</v>
      </c>
      <c r="T732" s="231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2" t="s">
        <v>377</v>
      </c>
      <c r="AT732" s="232" t="s">
        <v>279</v>
      </c>
      <c r="AU732" s="232" t="s">
        <v>85</v>
      </c>
      <c r="AY732" s="18" t="s">
        <v>277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8" t="s">
        <v>21</v>
      </c>
      <c r="BK732" s="233">
        <f>ROUND(I732*H732,2)</f>
        <v>0</v>
      </c>
      <c r="BL732" s="18" t="s">
        <v>377</v>
      </c>
      <c r="BM732" s="232" t="s">
        <v>1349</v>
      </c>
    </row>
    <row r="733" s="2" customFormat="1">
      <c r="A733" s="39"/>
      <c r="B733" s="40"/>
      <c r="C733" s="41"/>
      <c r="D733" s="234" t="s">
        <v>286</v>
      </c>
      <c r="E733" s="41"/>
      <c r="F733" s="235" t="s">
        <v>1350</v>
      </c>
      <c r="G733" s="41"/>
      <c r="H733" s="41"/>
      <c r="I733" s="236"/>
      <c r="J733" s="41"/>
      <c r="K733" s="41"/>
      <c r="L733" s="45"/>
      <c r="M733" s="237"/>
      <c r="N733" s="238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286</v>
      </c>
      <c r="AU733" s="18" t="s">
        <v>85</v>
      </c>
    </row>
    <row r="734" s="12" customFormat="1" ht="22.8" customHeight="1">
      <c r="A734" s="12"/>
      <c r="B734" s="205"/>
      <c r="C734" s="206"/>
      <c r="D734" s="207" t="s">
        <v>75</v>
      </c>
      <c r="E734" s="219" t="s">
        <v>1351</v>
      </c>
      <c r="F734" s="219" t="s">
        <v>1352</v>
      </c>
      <c r="G734" s="206"/>
      <c r="H734" s="206"/>
      <c r="I734" s="209"/>
      <c r="J734" s="220">
        <f>BK734</f>
        <v>0</v>
      </c>
      <c r="K734" s="206"/>
      <c r="L734" s="211"/>
      <c r="M734" s="212"/>
      <c r="N734" s="213"/>
      <c r="O734" s="213"/>
      <c r="P734" s="214">
        <f>SUM(P735:P748)</f>
        <v>0</v>
      </c>
      <c r="Q734" s="213"/>
      <c r="R734" s="214">
        <f>SUM(R735:R748)</f>
        <v>0.043810000000000002</v>
      </c>
      <c r="S734" s="213"/>
      <c r="T734" s="215">
        <f>SUM(T735:T748)</f>
        <v>0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216" t="s">
        <v>85</v>
      </c>
      <c r="AT734" s="217" t="s">
        <v>75</v>
      </c>
      <c r="AU734" s="217" t="s">
        <v>21</v>
      </c>
      <c r="AY734" s="216" t="s">
        <v>277</v>
      </c>
      <c r="BK734" s="218">
        <f>SUM(BK735:BK748)</f>
        <v>0</v>
      </c>
    </row>
    <row r="735" s="2" customFormat="1" ht="31" customHeight="1">
      <c r="A735" s="39"/>
      <c r="B735" s="40"/>
      <c r="C735" s="221" t="s">
        <v>1353</v>
      </c>
      <c r="D735" s="221" t="s">
        <v>279</v>
      </c>
      <c r="E735" s="222" t="s">
        <v>1354</v>
      </c>
      <c r="F735" s="223" t="s">
        <v>1355</v>
      </c>
      <c r="G735" s="224" t="s">
        <v>1356</v>
      </c>
      <c r="H735" s="225">
        <v>1</v>
      </c>
      <c r="I735" s="226"/>
      <c r="J735" s="227">
        <f>ROUND(I735*H735,2)</f>
        <v>0</v>
      </c>
      <c r="K735" s="223" t="s">
        <v>283</v>
      </c>
      <c r="L735" s="45"/>
      <c r="M735" s="228" t="s">
        <v>1</v>
      </c>
      <c r="N735" s="229" t="s">
        <v>41</v>
      </c>
      <c r="O735" s="92"/>
      <c r="P735" s="230">
        <f>O735*H735</f>
        <v>0</v>
      </c>
      <c r="Q735" s="230">
        <v>0.032370000000000003</v>
      </c>
      <c r="R735" s="230">
        <f>Q735*H735</f>
        <v>0.032370000000000003</v>
      </c>
      <c r="S735" s="230">
        <v>0</v>
      </c>
      <c r="T735" s="231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2" t="s">
        <v>377</v>
      </c>
      <c r="AT735" s="232" t="s">
        <v>279</v>
      </c>
      <c r="AU735" s="232" t="s">
        <v>85</v>
      </c>
      <c r="AY735" s="18" t="s">
        <v>277</v>
      </c>
      <c r="BE735" s="233">
        <f>IF(N735="základní",J735,0)</f>
        <v>0</v>
      </c>
      <c r="BF735" s="233">
        <f>IF(N735="snížená",J735,0)</f>
        <v>0</v>
      </c>
      <c r="BG735" s="233">
        <f>IF(N735="zákl. přenesená",J735,0)</f>
        <v>0</v>
      </c>
      <c r="BH735" s="233">
        <f>IF(N735="sníž. přenesená",J735,0)</f>
        <v>0</v>
      </c>
      <c r="BI735" s="233">
        <f>IF(N735="nulová",J735,0)</f>
        <v>0</v>
      </c>
      <c r="BJ735" s="18" t="s">
        <v>21</v>
      </c>
      <c r="BK735" s="233">
        <f>ROUND(I735*H735,2)</f>
        <v>0</v>
      </c>
      <c r="BL735" s="18" t="s">
        <v>377</v>
      </c>
      <c r="BM735" s="232" t="s">
        <v>1357</v>
      </c>
    </row>
    <row r="736" s="2" customFormat="1">
      <c r="A736" s="39"/>
      <c r="B736" s="40"/>
      <c r="C736" s="41"/>
      <c r="D736" s="234" t="s">
        <v>286</v>
      </c>
      <c r="E736" s="41"/>
      <c r="F736" s="235" t="s">
        <v>1358</v>
      </c>
      <c r="G736" s="41"/>
      <c r="H736" s="41"/>
      <c r="I736" s="236"/>
      <c r="J736" s="41"/>
      <c r="K736" s="41"/>
      <c r="L736" s="45"/>
      <c r="M736" s="237"/>
      <c r="N736" s="238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286</v>
      </c>
      <c r="AU736" s="18" t="s">
        <v>85</v>
      </c>
    </row>
    <row r="737" s="2" customFormat="1">
      <c r="A737" s="39"/>
      <c r="B737" s="40"/>
      <c r="C737" s="41"/>
      <c r="D737" s="234" t="s">
        <v>404</v>
      </c>
      <c r="E737" s="41"/>
      <c r="F737" s="271" t="s">
        <v>1359</v>
      </c>
      <c r="G737" s="41"/>
      <c r="H737" s="41"/>
      <c r="I737" s="236"/>
      <c r="J737" s="41"/>
      <c r="K737" s="41"/>
      <c r="L737" s="45"/>
      <c r="M737" s="237"/>
      <c r="N737" s="238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404</v>
      </c>
      <c r="AU737" s="18" t="s">
        <v>85</v>
      </c>
    </row>
    <row r="738" s="2" customFormat="1" ht="22.9" customHeight="1">
      <c r="A738" s="39"/>
      <c r="B738" s="40"/>
      <c r="C738" s="221" t="s">
        <v>1360</v>
      </c>
      <c r="D738" s="221" t="s">
        <v>279</v>
      </c>
      <c r="E738" s="222" t="s">
        <v>1361</v>
      </c>
      <c r="F738" s="223" t="s">
        <v>1362</v>
      </c>
      <c r="G738" s="224" t="s">
        <v>1356</v>
      </c>
      <c r="H738" s="225">
        <v>9</v>
      </c>
      <c r="I738" s="226"/>
      <c r="J738" s="227">
        <f>ROUND(I738*H738,2)</f>
        <v>0</v>
      </c>
      <c r="K738" s="223" t="s">
        <v>283</v>
      </c>
      <c r="L738" s="45"/>
      <c r="M738" s="228" t="s">
        <v>1</v>
      </c>
      <c r="N738" s="229" t="s">
        <v>41</v>
      </c>
      <c r="O738" s="92"/>
      <c r="P738" s="230">
        <f>O738*H738</f>
        <v>0</v>
      </c>
      <c r="Q738" s="230">
        <v>0.00051999999999999995</v>
      </c>
      <c r="R738" s="230">
        <f>Q738*H738</f>
        <v>0.0046799999999999993</v>
      </c>
      <c r="S738" s="230">
        <v>0</v>
      </c>
      <c r="T738" s="231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2" t="s">
        <v>377</v>
      </c>
      <c r="AT738" s="232" t="s">
        <v>279</v>
      </c>
      <c r="AU738" s="232" t="s">
        <v>85</v>
      </c>
      <c r="AY738" s="18" t="s">
        <v>277</v>
      </c>
      <c r="BE738" s="233">
        <f>IF(N738="základní",J738,0)</f>
        <v>0</v>
      </c>
      <c r="BF738" s="233">
        <f>IF(N738="snížená",J738,0)</f>
        <v>0</v>
      </c>
      <c r="BG738" s="233">
        <f>IF(N738="zákl. přenesená",J738,0)</f>
        <v>0</v>
      </c>
      <c r="BH738" s="233">
        <f>IF(N738="sníž. přenesená",J738,0)</f>
        <v>0</v>
      </c>
      <c r="BI738" s="233">
        <f>IF(N738="nulová",J738,0)</f>
        <v>0</v>
      </c>
      <c r="BJ738" s="18" t="s">
        <v>21</v>
      </c>
      <c r="BK738" s="233">
        <f>ROUND(I738*H738,2)</f>
        <v>0</v>
      </c>
      <c r="BL738" s="18" t="s">
        <v>377</v>
      </c>
      <c r="BM738" s="232" t="s">
        <v>1363</v>
      </c>
    </row>
    <row r="739" s="2" customFormat="1">
      <c r="A739" s="39"/>
      <c r="B739" s="40"/>
      <c r="C739" s="41"/>
      <c r="D739" s="234" t="s">
        <v>286</v>
      </c>
      <c r="E739" s="41"/>
      <c r="F739" s="235" t="s">
        <v>1362</v>
      </c>
      <c r="G739" s="41"/>
      <c r="H739" s="41"/>
      <c r="I739" s="236"/>
      <c r="J739" s="41"/>
      <c r="K739" s="41"/>
      <c r="L739" s="45"/>
      <c r="M739" s="237"/>
      <c r="N739" s="238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286</v>
      </c>
      <c r="AU739" s="18" t="s">
        <v>85</v>
      </c>
    </row>
    <row r="740" s="2" customFormat="1" ht="22.9" customHeight="1">
      <c r="A740" s="39"/>
      <c r="B740" s="40"/>
      <c r="C740" s="221" t="s">
        <v>1364</v>
      </c>
      <c r="D740" s="221" t="s">
        <v>279</v>
      </c>
      <c r="E740" s="222" t="s">
        <v>1365</v>
      </c>
      <c r="F740" s="223" t="s">
        <v>1366</v>
      </c>
      <c r="G740" s="224" t="s">
        <v>1356</v>
      </c>
      <c r="H740" s="225">
        <v>5</v>
      </c>
      <c r="I740" s="226"/>
      <c r="J740" s="227">
        <f>ROUND(I740*H740,2)</f>
        <v>0</v>
      </c>
      <c r="K740" s="223" t="s">
        <v>283</v>
      </c>
      <c r="L740" s="45"/>
      <c r="M740" s="228" t="s">
        <v>1</v>
      </c>
      <c r="N740" s="229" t="s">
        <v>41</v>
      </c>
      <c r="O740" s="92"/>
      <c r="P740" s="230">
        <f>O740*H740</f>
        <v>0</v>
      </c>
      <c r="Q740" s="230">
        <v>0.00051999999999999995</v>
      </c>
      <c r="R740" s="230">
        <f>Q740*H740</f>
        <v>0.0025999999999999999</v>
      </c>
      <c r="S740" s="230">
        <v>0</v>
      </c>
      <c r="T740" s="23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2" t="s">
        <v>377</v>
      </c>
      <c r="AT740" s="232" t="s">
        <v>279</v>
      </c>
      <c r="AU740" s="232" t="s">
        <v>85</v>
      </c>
      <c r="AY740" s="18" t="s">
        <v>277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8" t="s">
        <v>21</v>
      </c>
      <c r="BK740" s="233">
        <f>ROUND(I740*H740,2)</f>
        <v>0</v>
      </c>
      <c r="BL740" s="18" t="s">
        <v>377</v>
      </c>
      <c r="BM740" s="232" t="s">
        <v>1367</v>
      </c>
    </row>
    <row r="741" s="2" customFormat="1">
      <c r="A741" s="39"/>
      <c r="B741" s="40"/>
      <c r="C741" s="41"/>
      <c r="D741" s="234" t="s">
        <v>286</v>
      </c>
      <c r="E741" s="41"/>
      <c r="F741" s="235" t="s">
        <v>1368</v>
      </c>
      <c r="G741" s="41"/>
      <c r="H741" s="41"/>
      <c r="I741" s="236"/>
      <c r="J741" s="41"/>
      <c r="K741" s="41"/>
      <c r="L741" s="45"/>
      <c r="M741" s="237"/>
      <c r="N741" s="238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286</v>
      </c>
      <c r="AU741" s="18" t="s">
        <v>85</v>
      </c>
    </row>
    <row r="742" s="2" customFormat="1" ht="22.9" customHeight="1">
      <c r="A742" s="39"/>
      <c r="B742" s="40"/>
      <c r="C742" s="221" t="s">
        <v>1369</v>
      </c>
      <c r="D742" s="221" t="s">
        <v>279</v>
      </c>
      <c r="E742" s="222" t="s">
        <v>1370</v>
      </c>
      <c r="F742" s="223" t="s">
        <v>1371</v>
      </c>
      <c r="G742" s="224" t="s">
        <v>1356</v>
      </c>
      <c r="H742" s="225">
        <v>8</v>
      </c>
      <c r="I742" s="226"/>
      <c r="J742" s="227">
        <f>ROUND(I742*H742,2)</f>
        <v>0</v>
      </c>
      <c r="K742" s="223" t="s">
        <v>283</v>
      </c>
      <c r="L742" s="45"/>
      <c r="M742" s="228" t="s">
        <v>1</v>
      </c>
      <c r="N742" s="229" t="s">
        <v>41</v>
      </c>
      <c r="O742" s="92"/>
      <c r="P742" s="230">
        <f>O742*H742</f>
        <v>0</v>
      </c>
      <c r="Q742" s="230">
        <v>0.00051999999999999995</v>
      </c>
      <c r="R742" s="230">
        <f>Q742*H742</f>
        <v>0.0041599999999999996</v>
      </c>
      <c r="S742" s="230">
        <v>0</v>
      </c>
      <c r="T742" s="231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2" t="s">
        <v>377</v>
      </c>
      <c r="AT742" s="232" t="s">
        <v>279</v>
      </c>
      <c r="AU742" s="232" t="s">
        <v>85</v>
      </c>
      <c r="AY742" s="18" t="s">
        <v>277</v>
      </c>
      <c r="BE742" s="233">
        <f>IF(N742="základní",J742,0)</f>
        <v>0</v>
      </c>
      <c r="BF742" s="233">
        <f>IF(N742="snížená",J742,0)</f>
        <v>0</v>
      </c>
      <c r="BG742" s="233">
        <f>IF(N742="zákl. přenesená",J742,0)</f>
        <v>0</v>
      </c>
      <c r="BH742" s="233">
        <f>IF(N742="sníž. přenesená",J742,0)</f>
        <v>0</v>
      </c>
      <c r="BI742" s="233">
        <f>IF(N742="nulová",J742,0)</f>
        <v>0</v>
      </c>
      <c r="BJ742" s="18" t="s">
        <v>21</v>
      </c>
      <c r="BK742" s="233">
        <f>ROUND(I742*H742,2)</f>
        <v>0</v>
      </c>
      <c r="BL742" s="18" t="s">
        <v>377</v>
      </c>
      <c r="BM742" s="232" t="s">
        <v>1372</v>
      </c>
    </row>
    <row r="743" s="2" customFormat="1">
      <c r="A743" s="39"/>
      <c r="B743" s="40"/>
      <c r="C743" s="41"/>
      <c r="D743" s="234" t="s">
        <v>286</v>
      </c>
      <c r="E743" s="41"/>
      <c r="F743" s="235" t="s">
        <v>1371</v>
      </c>
      <c r="G743" s="41"/>
      <c r="H743" s="41"/>
      <c r="I743" s="236"/>
      <c r="J743" s="41"/>
      <c r="K743" s="41"/>
      <c r="L743" s="45"/>
      <c r="M743" s="237"/>
      <c r="N743" s="238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286</v>
      </c>
      <c r="AU743" s="18" t="s">
        <v>85</v>
      </c>
    </row>
    <row r="744" s="2" customFormat="1" ht="14.5" customHeight="1">
      <c r="A744" s="39"/>
      <c r="B744" s="40"/>
      <c r="C744" s="221" t="s">
        <v>1373</v>
      </c>
      <c r="D744" s="221" t="s">
        <v>279</v>
      </c>
      <c r="E744" s="222" t="s">
        <v>1374</v>
      </c>
      <c r="F744" s="223" t="s">
        <v>1375</v>
      </c>
      <c r="G744" s="224" t="s">
        <v>380</v>
      </c>
      <c r="H744" s="225">
        <v>12</v>
      </c>
      <c r="I744" s="226"/>
      <c r="J744" s="227">
        <f>ROUND(I744*H744,2)</f>
        <v>0</v>
      </c>
      <c r="K744" s="223" t="s">
        <v>1</v>
      </c>
      <c r="L744" s="45"/>
      <c r="M744" s="228" t="s">
        <v>1</v>
      </c>
      <c r="N744" s="229" t="s">
        <v>41</v>
      </c>
      <c r="O744" s="92"/>
      <c r="P744" s="230">
        <f>O744*H744</f>
        <v>0</v>
      </c>
      <c r="Q744" s="230">
        <v>0</v>
      </c>
      <c r="R744" s="230">
        <f>Q744*H744</f>
        <v>0</v>
      </c>
      <c r="S744" s="230">
        <v>0</v>
      </c>
      <c r="T744" s="231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2" t="s">
        <v>377</v>
      </c>
      <c r="AT744" s="232" t="s">
        <v>279</v>
      </c>
      <c r="AU744" s="232" t="s">
        <v>85</v>
      </c>
      <c r="AY744" s="18" t="s">
        <v>277</v>
      </c>
      <c r="BE744" s="233">
        <f>IF(N744="základní",J744,0)</f>
        <v>0</v>
      </c>
      <c r="BF744" s="233">
        <f>IF(N744="snížená",J744,0)</f>
        <v>0</v>
      </c>
      <c r="BG744" s="233">
        <f>IF(N744="zákl. přenesená",J744,0)</f>
        <v>0</v>
      </c>
      <c r="BH744" s="233">
        <f>IF(N744="sníž. přenesená",J744,0)</f>
        <v>0</v>
      </c>
      <c r="BI744" s="233">
        <f>IF(N744="nulová",J744,0)</f>
        <v>0</v>
      </c>
      <c r="BJ744" s="18" t="s">
        <v>21</v>
      </c>
      <c r="BK744" s="233">
        <f>ROUND(I744*H744,2)</f>
        <v>0</v>
      </c>
      <c r="BL744" s="18" t="s">
        <v>377</v>
      </c>
      <c r="BM744" s="232" t="s">
        <v>1376</v>
      </c>
    </row>
    <row r="745" s="2" customFormat="1" ht="14.5" customHeight="1">
      <c r="A745" s="39"/>
      <c r="B745" s="40"/>
      <c r="C745" s="221" t="s">
        <v>1377</v>
      </c>
      <c r="D745" s="221" t="s">
        <v>279</v>
      </c>
      <c r="E745" s="222" t="s">
        <v>1378</v>
      </c>
      <c r="F745" s="223" t="s">
        <v>1379</v>
      </c>
      <c r="G745" s="224" t="s">
        <v>380</v>
      </c>
      <c r="H745" s="225">
        <v>5</v>
      </c>
      <c r="I745" s="226"/>
      <c r="J745" s="227">
        <f>ROUND(I745*H745,2)</f>
        <v>0</v>
      </c>
      <c r="K745" s="223" t="s">
        <v>1</v>
      </c>
      <c r="L745" s="45"/>
      <c r="M745" s="228" t="s">
        <v>1</v>
      </c>
      <c r="N745" s="229" t="s">
        <v>41</v>
      </c>
      <c r="O745" s="92"/>
      <c r="P745" s="230">
        <f>O745*H745</f>
        <v>0</v>
      </c>
      <c r="Q745" s="230">
        <v>0</v>
      </c>
      <c r="R745" s="230">
        <f>Q745*H745</f>
        <v>0</v>
      </c>
      <c r="S745" s="230">
        <v>0</v>
      </c>
      <c r="T745" s="231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2" t="s">
        <v>377</v>
      </c>
      <c r="AT745" s="232" t="s">
        <v>279</v>
      </c>
      <c r="AU745" s="232" t="s">
        <v>85</v>
      </c>
      <c r="AY745" s="18" t="s">
        <v>277</v>
      </c>
      <c r="BE745" s="233">
        <f>IF(N745="základní",J745,0)</f>
        <v>0</v>
      </c>
      <c r="BF745" s="233">
        <f>IF(N745="snížená",J745,0)</f>
        <v>0</v>
      </c>
      <c r="BG745" s="233">
        <f>IF(N745="zákl. přenesená",J745,0)</f>
        <v>0</v>
      </c>
      <c r="BH745" s="233">
        <f>IF(N745="sníž. přenesená",J745,0)</f>
        <v>0</v>
      </c>
      <c r="BI745" s="233">
        <f>IF(N745="nulová",J745,0)</f>
        <v>0</v>
      </c>
      <c r="BJ745" s="18" t="s">
        <v>21</v>
      </c>
      <c r="BK745" s="233">
        <f>ROUND(I745*H745,2)</f>
        <v>0</v>
      </c>
      <c r="BL745" s="18" t="s">
        <v>377</v>
      </c>
      <c r="BM745" s="232" t="s">
        <v>1380</v>
      </c>
    </row>
    <row r="746" s="2" customFormat="1" ht="14.5" customHeight="1">
      <c r="A746" s="39"/>
      <c r="B746" s="40"/>
      <c r="C746" s="221" t="s">
        <v>1381</v>
      </c>
      <c r="D746" s="221" t="s">
        <v>279</v>
      </c>
      <c r="E746" s="222" t="s">
        <v>1382</v>
      </c>
      <c r="F746" s="223" t="s">
        <v>1383</v>
      </c>
      <c r="G746" s="224" t="s">
        <v>380</v>
      </c>
      <c r="H746" s="225">
        <v>8</v>
      </c>
      <c r="I746" s="226"/>
      <c r="J746" s="227">
        <f>ROUND(I746*H746,2)</f>
        <v>0</v>
      </c>
      <c r="K746" s="223" t="s">
        <v>1</v>
      </c>
      <c r="L746" s="45"/>
      <c r="M746" s="228" t="s">
        <v>1</v>
      </c>
      <c r="N746" s="229" t="s">
        <v>41</v>
      </c>
      <c r="O746" s="92"/>
      <c r="P746" s="230">
        <f>O746*H746</f>
        <v>0</v>
      </c>
      <c r="Q746" s="230">
        <v>0</v>
      </c>
      <c r="R746" s="230">
        <f>Q746*H746</f>
        <v>0</v>
      </c>
      <c r="S746" s="230">
        <v>0</v>
      </c>
      <c r="T746" s="23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2" t="s">
        <v>377</v>
      </c>
      <c r="AT746" s="232" t="s">
        <v>279</v>
      </c>
      <c r="AU746" s="232" t="s">
        <v>85</v>
      </c>
      <c r="AY746" s="18" t="s">
        <v>277</v>
      </c>
      <c r="BE746" s="233">
        <f>IF(N746="základní",J746,0)</f>
        <v>0</v>
      </c>
      <c r="BF746" s="233">
        <f>IF(N746="snížená",J746,0)</f>
        <v>0</v>
      </c>
      <c r="BG746" s="233">
        <f>IF(N746="zákl. přenesená",J746,0)</f>
        <v>0</v>
      </c>
      <c r="BH746" s="233">
        <f>IF(N746="sníž. přenesená",J746,0)</f>
        <v>0</v>
      </c>
      <c r="BI746" s="233">
        <f>IF(N746="nulová",J746,0)</f>
        <v>0</v>
      </c>
      <c r="BJ746" s="18" t="s">
        <v>21</v>
      </c>
      <c r="BK746" s="233">
        <f>ROUND(I746*H746,2)</f>
        <v>0</v>
      </c>
      <c r="BL746" s="18" t="s">
        <v>377</v>
      </c>
      <c r="BM746" s="232" t="s">
        <v>1384</v>
      </c>
    </row>
    <row r="747" s="2" customFormat="1" ht="22.9" customHeight="1">
      <c r="A747" s="39"/>
      <c r="B747" s="40"/>
      <c r="C747" s="221" t="s">
        <v>1385</v>
      </c>
      <c r="D747" s="221" t="s">
        <v>279</v>
      </c>
      <c r="E747" s="222" t="s">
        <v>1386</v>
      </c>
      <c r="F747" s="223" t="s">
        <v>1387</v>
      </c>
      <c r="G747" s="224" t="s">
        <v>316</v>
      </c>
      <c r="H747" s="225">
        <v>0.043999999999999997</v>
      </c>
      <c r="I747" s="226"/>
      <c r="J747" s="227">
        <f>ROUND(I747*H747,2)</f>
        <v>0</v>
      </c>
      <c r="K747" s="223" t="s">
        <v>283</v>
      </c>
      <c r="L747" s="45"/>
      <c r="M747" s="228" t="s">
        <v>1</v>
      </c>
      <c r="N747" s="229" t="s">
        <v>41</v>
      </c>
      <c r="O747" s="92"/>
      <c r="P747" s="230">
        <f>O747*H747</f>
        <v>0</v>
      </c>
      <c r="Q747" s="230">
        <v>0</v>
      </c>
      <c r="R747" s="230">
        <f>Q747*H747</f>
        <v>0</v>
      </c>
      <c r="S747" s="230">
        <v>0</v>
      </c>
      <c r="T747" s="231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2" t="s">
        <v>377</v>
      </c>
      <c r="AT747" s="232" t="s">
        <v>279</v>
      </c>
      <c r="AU747" s="232" t="s">
        <v>85</v>
      </c>
      <c r="AY747" s="18" t="s">
        <v>277</v>
      </c>
      <c r="BE747" s="233">
        <f>IF(N747="základní",J747,0)</f>
        <v>0</v>
      </c>
      <c r="BF747" s="233">
        <f>IF(N747="snížená",J747,0)</f>
        <v>0</v>
      </c>
      <c r="BG747" s="233">
        <f>IF(N747="zákl. přenesená",J747,0)</f>
        <v>0</v>
      </c>
      <c r="BH747" s="233">
        <f>IF(N747="sníž. přenesená",J747,0)</f>
        <v>0</v>
      </c>
      <c r="BI747" s="233">
        <f>IF(N747="nulová",J747,0)</f>
        <v>0</v>
      </c>
      <c r="BJ747" s="18" t="s">
        <v>21</v>
      </c>
      <c r="BK747" s="233">
        <f>ROUND(I747*H747,2)</f>
        <v>0</v>
      </c>
      <c r="BL747" s="18" t="s">
        <v>377</v>
      </c>
      <c r="BM747" s="232" t="s">
        <v>1388</v>
      </c>
    </row>
    <row r="748" s="2" customFormat="1">
      <c r="A748" s="39"/>
      <c r="B748" s="40"/>
      <c r="C748" s="41"/>
      <c r="D748" s="234" t="s">
        <v>286</v>
      </c>
      <c r="E748" s="41"/>
      <c r="F748" s="235" t="s">
        <v>1389</v>
      </c>
      <c r="G748" s="41"/>
      <c r="H748" s="41"/>
      <c r="I748" s="236"/>
      <c r="J748" s="41"/>
      <c r="K748" s="41"/>
      <c r="L748" s="45"/>
      <c r="M748" s="237"/>
      <c r="N748" s="238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286</v>
      </c>
      <c r="AU748" s="18" t="s">
        <v>85</v>
      </c>
    </row>
    <row r="749" s="12" customFormat="1" ht="22.8" customHeight="1">
      <c r="A749" s="12"/>
      <c r="B749" s="205"/>
      <c r="C749" s="206"/>
      <c r="D749" s="207" t="s">
        <v>75</v>
      </c>
      <c r="E749" s="219" t="s">
        <v>1390</v>
      </c>
      <c r="F749" s="219" t="s">
        <v>1391</v>
      </c>
      <c r="G749" s="206"/>
      <c r="H749" s="206"/>
      <c r="I749" s="209"/>
      <c r="J749" s="220">
        <f>BK749</f>
        <v>0</v>
      </c>
      <c r="K749" s="206"/>
      <c r="L749" s="211"/>
      <c r="M749" s="212"/>
      <c r="N749" s="213"/>
      <c r="O749" s="213"/>
      <c r="P749" s="214">
        <f>SUM(P750:P762)</f>
        <v>0</v>
      </c>
      <c r="Q749" s="213"/>
      <c r="R749" s="214">
        <f>SUM(R750:R762)</f>
        <v>0.016588000000000002</v>
      </c>
      <c r="S749" s="213"/>
      <c r="T749" s="215">
        <f>SUM(T750:T762)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16" t="s">
        <v>85</v>
      </c>
      <c r="AT749" s="217" t="s">
        <v>75</v>
      </c>
      <c r="AU749" s="217" t="s">
        <v>21</v>
      </c>
      <c r="AY749" s="216" t="s">
        <v>277</v>
      </c>
      <c r="BK749" s="218">
        <f>SUM(BK750:BK762)</f>
        <v>0</v>
      </c>
    </row>
    <row r="750" s="2" customFormat="1" ht="20.5" customHeight="1">
      <c r="A750" s="39"/>
      <c r="B750" s="40"/>
      <c r="C750" s="221" t="s">
        <v>1392</v>
      </c>
      <c r="D750" s="221" t="s">
        <v>279</v>
      </c>
      <c r="E750" s="222" t="s">
        <v>1393</v>
      </c>
      <c r="F750" s="223" t="s">
        <v>1394</v>
      </c>
      <c r="G750" s="224" t="s">
        <v>380</v>
      </c>
      <c r="H750" s="225">
        <v>3</v>
      </c>
      <c r="I750" s="226"/>
      <c r="J750" s="227">
        <f>ROUND(I750*H750,2)</f>
        <v>0</v>
      </c>
      <c r="K750" s="223" t="s">
        <v>283</v>
      </c>
      <c r="L750" s="45"/>
      <c r="M750" s="228" t="s">
        <v>1</v>
      </c>
      <c r="N750" s="229" t="s">
        <v>41</v>
      </c>
      <c r="O750" s="92"/>
      <c r="P750" s="230">
        <f>O750*H750</f>
        <v>0</v>
      </c>
      <c r="Q750" s="230">
        <v>0</v>
      </c>
      <c r="R750" s="230">
        <f>Q750*H750</f>
        <v>0</v>
      </c>
      <c r="S750" s="230">
        <v>0</v>
      </c>
      <c r="T750" s="231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2" t="s">
        <v>377</v>
      </c>
      <c r="AT750" s="232" t="s">
        <v>279</v>
      </c>
      <c r="AU750" s="232" t="s">
        <v>85</v>
      </c>
      <c r="AY750" s="18" t="s">
        <v>277</v>
      </c>
      <c r="BE750" s="233">
        <f>IF(N750="základní",J750,0)</f>
        <v>0</v>
      </c>
      <c r="BF750" s="233">
        <f>IF(N750="snížená",J750,0)</f>
        <v>0</v>
      </c>
      <c r="BG750" s="233">
        <f>IF(N750="zákl. přenesená",J750,0)</f>
        <v>0</v>
      </c>
      <c r="BH750" s="233">
        <f>IF(N750="sníž. přenesená",J750,0)</f>
        <v>0</v>
      </c>
      <c r="BI750" s="233">
        <f>IF(N750="nulová",J750,0)</f>
        <v>0</v>
      </c>
      <c r="BJ750" s="18" t="s">
        <v>21</v>
      </c>
      <c r="BK750" s="233">
        <f>ROUND(I750*H750,2)</f>
        <v>0</v>
      </c>
      <c r="BL750" s="18" t="s">
        <v>377</v>
      </c>
      <c r="BM750" s="232" t="s">
        <v>1395</v>
      </c>
    </row>
    <row r="751" s="2" customFormat="1">
      <c r="A751" s="39"/>
      <c r="B751" s="40"/>
      <c r="C751" s="41"/>
      <c r="D751" s="234" t="s">
        <v>286</v>
      </c>
      <c r="E751" s="41"/>
      <c r="F751" s="235" t="s">
        <v>1396</v>
      </c>
      <c r="G751" s="41"/>
      <c r="H751" s="41"/>
      <c r="I751" s="236"/>
      <c r="J751" s="41"/>
      <c r="K751" s="41"/>
      <c r="L751" s="45"/>
      <c r="M751" s="237"/>
      <c r="N751" s="238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286</v>
      </c>
      <c r="AU751" s="18" t="s">
        <v>85</v>
      </c>
    </row>
    <row r="752" s="2" customFormat="1" ht="22.9" customHeight="1">
      <c r="A752" s="39"/>
      <c r="B752" s="40"/>
      <c r="C752" s="261" t="s">
        <v>1397</v>
      </c>
      <c r="D752" s="261" t="s">
        <v>400</v>
      </c>
      <c r="E752" s="262" t="s">
        <v>1398</v>
      </c>
      <c r="F752" s="263" t="s">
        <v>1399</v>
      </c>
      <c r="G752" s="264" t="s">
        <v>380</v>
      </c>
      <c r="H752" s="265">
        <v>3</v>
      </c>
      <c r="I752" s="266"/>
      <c r="J752" s="267">
        <f>ROUND(I752*H752,2)</f>
        <v>0</v>
      </c>
      <c r="K752" s="263" t="s">
        <v>1</v>
      </c>
      <c r="L752" s="268"/>
      <c r="M752" s="269" t="s">
        <v>1</v>
      </c>
      <c r="N752" s="270" t="s">
        <v>41</v>
      </c>
      <c r="O752" s="92"/>
      <c r="P752" s="230">
        <f>O752*H752</f>
        <v>0</v>
      </c>
      <c r="Q752" s="230">
        <v>0.00048000000000000001</v>
      </c>
      <c r="R752" s="230">
        <f>Q752*H752</f>
        <v>0.0014400000000000001</v>
      </c>
      <c r="S752" s="230">
        <v>0</v>
      </c>
      <c r="T752" s="231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2" t="s">
        <v>476</v>
      </c>
      <c r="AT752" s="232" t="s">
        <v>400</v>
      </c>
      <c r="AU752" s="232" t="s">
        <v>85</v>
      </c>
      <c r="AY752" s="18" t="s">
        <v>277</v>
      </c>
      <c r="BE752" s="233">
        <f>IF(N752="základní",J752,0)</f>
        <v>0</v>
      </c>
      <c r="BF752" s="233">
        <f>IF(N752="snížená",J752,0)</f>
        <v>0</v>
      </c>
      <c r="BG752" s="233">
        <f>IF(N752="zákl. přenesená",J752,0)</f>
        <v>0</v>
      </c>
      <c r="BH752" s="233">
        <f>IF(N752="sníž. přenesená",J752,0)</f>
        <v>0</v>
      </c>
      <c r="BI752" s="233">
        <f>IF(N752="nulová",J752,0)</f>
        <v>0</v>
      </c>
      <c r="BJ752" s="18" t="s">
        <v>21</v>
      </c>
      <c r="BK752" s="233">
        <f>ROUND(I752*H752,2)</f>
        <v>0</v>
      </c>
      <c r="BL752" s="18" t="s">
        <v>377</v>
      </c>
      <c r="BM752" s="232" t="s">
        <v>1400</v>
      </c>
    </row>
    <row r="753" s="2" customFormat="1">
      <c r="A753" s="39"/>
      <c r="B753" s="40"/>
      <c r="C753" s="41"/>
      <c r="D753" s="234" t="s">
        <v>286</v>
      </c>
      <c r="E753" s="41"/>
      <c r="F753" s="235" t="s">
        <v>1401</v>
      </c>
      <c r="G753" s="41"/>
      <c r="H753" s="41"/>
      <c r="I753" s="236"/>
      <c r="J753" s="41"/>
      <c r="K753" s="41"/>
      <c r="L753" s="45"/>
      <c r="M753" s="237"/>
      <c r="N753" s="238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286</v>
      </c>
      <c r="AU753" s="18" t="s">
        <v>85</v>
      </c>
    </row>
    <row r="754" s="2" customFormat="1">
      <c r="A754" s="39"/>
      <c r="B754" s="40"/>
      <c r="C754" s="41"/>
      <c r="D754" s="234" t="s">
        <v>404</v>
      </c>
      <c r="E754" s="41"/>
      <c r="F754" s="271" t="s">
        <v>1402</v>
      </c>
      <c r="G754" s="41"/>
      <c r="H754" s="41"/>
      <c r="I754" s="236"/>
      <c r="J754" s="41"/>
      <c r="K754" s="41"/>
      <c r="L754" s="45"/>
      <c r="M754" s="237"/>
      <c r="N754" s="238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404</v>
      </c>
      <c r="AU754" s="18" t="s">
        <v>85</v>
      </c>
    </row>
    <row r="755" s="2" customFormat="1" ht="22.9" customHeight="1">
      <c r="A755" s="39"/>
      <c r="B755" s="40"/>
      <c r="C755" s="261" t="s">
        <v>1403</v>
      </c>
      <c r="D755" s="261" t="s">
        <v>400</v>
      </c>
      <c r="E755" s="262" t="s">
        <v>1404</v>
      </c>
      <c r="F755" s="263" t="s">
        <v>1405</v>
      </c>
      <c r="G755" s="264" t="s">
        <v>380</v>
      </c>
      <c r="H755" s="265">
        <v>2</v>
      </c>
      <c r="I755" s="266"/>
      <c r="J755" s="267">
        <f>ROUND(I755*H755,2)</f>
        <v>0</v>
      </c>
      <c r="K755" s="263" t="s">
        <v>1</v>
      </c>
      <c r="L755" s="268"/>
      <c r="M755" s="269" t="s">
        <v>1</v>
      </c>
      <c r="N755" s="270" t="s">
        <v>41</v>
      </c>
      <c r="O755" s="92"/>
      <c r="P755" s="230">
        <f>O755*H755</f>
        <v>0</v>
      </c>
      <c r="Q755" s="230">
        <v>0.00048000000000000001</v>
      </c>
      <c r="R755" s="230">
        <f>Q755*H755</f>
        <v>0.00096000000000000002</v>
      </c>
      <c r="S755" s="230">
        <v>0</v>
      </c>
      <c r="T755" s="231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2" t="s">
        <v>476</v>
      </c>
      <c r="AT755" s="232" t="s">
        <v>400</v>
      </c>
      <c r="AU755" s="232" t="s">
        <v>85</v>
      </c>
      <c r="AY755" s="18" t="s">
        <v>277</v>
      </c>
      <c r="BE755" s="233">
        <f>IF(N755="základní",J755,0)</f>
        <v>0</v>
      </c>
      <c r="BF755" s="233">
        <f>IF(N755="snížená",J755,0)</f>
        <v>0</v>
      </c>
      <c r="BG755" s="233">
        <f>IF(N755="zákl. přenesená",J755,0)</f>
        <v>0</v>
      </c>
      <c r="BH755" s="233">
        <f>IF(N755="sníž. přenesená",J755,0)</f>
        <v>0</v>
      </c>
      <c r="BI755" s="233">
        <f>IF(N755="nulová",J755,0)</f>
        <v>0</v>
      </c>
      <c r="BJ755" s="18" t="s">
        <v>21</v>
      </c>
      <c r="BK755" s="233">
        <f>ROUND(I755*H755,2)</f>
        <v>0</v>
      </c>
      <c r="BL755" s="18" t="s">
        <v>377</v>
      </c>
      <c r="BM755" s="232" t="s">
        <v>1406</v>
      </c>
    </row>
    <row r="756" s="2" customFormat="1">
      <c r="A756" s="39"/>
      <c r="B756" s="40"/>
      <c r="C756" s="41"/>
      <c r="D756" s="234" t="s">
        <v>286</v>
      </c>
      <c r="E756" s="41"/>
      <c r="F756" s="235" t="s">
        <v>1401</v>
      </c>
      <c r="G756" s="41"/>
      <c r="H756" s="41"/>
      <c r="I756" s="236"/>
      <c r="J756" s="41"/>
      <c r="K756" s="41"/>
      <c r="L756" s="45"/>
      <c r="M756" s="237"/>
      <c r="N756" s="238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286</v>
      </c>
      <c r="AU756" s="18" t="s">
        <v>85</v>
      </c>
    </row>
    <row r="757" s="2" customFormat="1">
      <c r="A757" s="39"/>
      <c r="B757" s="40"/>
      <c r="C757" s="41"/>
      <c r="D757" s="234" t="s">
        <v>404</v>
      </c>
      <c r="E757" s="41"/>
      <c r="F757" s="271" t="s">
        <v>1402</v>
      </c>
      <c r="G757" s="41"/>
      <c r="H757" s="41"/>
      <c r="I757" s="236"/>
      <c r="J757" s="41"/>
      <c r="K757" s="41"/>
      <c r="L757" s="45"/>
      <c r="M757" s="237"/>
      <c r="N757" s="238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404</v>
      </c>
      <c r="AU757" s="18" t="s">
        <v>85</v>
      </c>
    </row>
    <row r="758" s="2" customFormat="1" ht="22.9" customHeight="1">
      <c r="A758" s="39"/>
      <c r="B758" s="40"/>
      <c r="C758" s="221" t="s">
        <v>1407</v>
      </c>
      <c r="D758" s="221" t="s">
        <v>279</v>
      </c>
      <c r="E758" s="222" t="s">
        <v>1408</v>
      </c>
      <c r="F758" s="223" t="s">
        <v>1409</v>
      </c>
      <c r="G758" s="224" t="s">
        <v>607</v>
      </c>
      <c r="H758" s="225">
        <v>5.2000000000000002</v>
      </c>
      <c r="I758" s="226"/>
      <c r="J758" s="227">
        <f>ROUND(I758*H758,2)</f>
        <v>0</v>
      </c>
      <c r="K758" s="223" t="s">
        <v>283</v>
      </c>
      <c r="L758" s="45"/>
      <c r="M758" s="228" t="s">
        <v>1</v>
      </c>
      <c r="N758" s="229" t="s">
        <v>41</v>
      </c>
      <c r="O758" s="92"/>
      <c r="P758" s="230">
        <f>O758*H758</f>
        <v>0</v>
      </c>
      <c r="Q758" s="230">
        <v>0.00167</v>
      </c>
      <c r="R758" s="230">
        <f>Q758*H758</f>
        <v>0.0086840000000000007</v>
      </c>
      <c r="S758" s="230">
        <v>0</v>
      </c>
      <c r="T758" s="231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2" t="s">
        <v>377</v>
      </c>
      <c r="AT758" s="232" t="s">
        <v>279</v>
      </c>
      <c r="AU758" s="232" t="s">
        <v>85</v>
      </c>
      <c r="AY758" s="18" t="s">
        <v>277</v>
      </c>
      <c r="BE758" s="233">
        <f>IF(N758="základní",J758,0)</f>
        <v>0</v>
      </c>
      <c r="BF758" s="233">
        <f>IF(N758="snížená",J758,0)</f>
        <v>0</v>
      </c>
      <c r="BG758" s="233">
        <f>IF(N758="zákl. přenesená",J758,0)</f>
        <v>0</v>
      </c>
      <c r="BH758" s="233">
        <f>IF(N758="sníž. přenesená",J758,0)</f>
        <v>0</v>
      </c>
      <c r="BI758" s="233">
        <f>IF(N758="nulová",J758,0)</f>
        <v>0</v>
      </c>
      <c r="BJ758" s="18" t="s">
        <v>21</v>
      </c>
      <c r="BK758" s="233">
        <f>ROUND(I758*H758,2)</f>
        <v>0</v>
      </c>
      <c r="BL758" s="18" t="s">
        <v>377</v>
      </c>
      <c r="BM758" s="232" t="s">
        <v>1410</v>
      </c>
    </row>
    <row r="759" s="2" customFormat="1">
      <c r="A759" s="39"/>
      <c r="B759" s="40"/>
      <c r="C759" s="41"/>
      <c r="D759" s="234" t="s">
        <v>286</v>
      </c>
      <c r="E759" s="41"/>
      <c r="F759" s="235" t="s">
        <v>1411</v>
      </c>
      <c r="G759" s="41"/>
      <c r="H759" s="41"/>
      <c r="I759" s="236"/>
      <c r="J759" s="41"/>
      <c r="K759" s="41"/>
      <c r="L759" s="45"/>
      <c r="M759" s="237"/>
      <c r="N759" s="238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286</v>
      </c>
      <c r="AU759" s="18" t="s">
        <v>85</v>
      </c>
    </row>
    <row r="760" s="13" customFormat="1">
      <c r="A760" s="13"/>
      <c r="B760" s="239"/>
      <c r="C760" s="240"/>
      <c r="D760" s="234" t="s">
        <v>288</v>
      </c>
      <c r="E760" s="241" t="s">
        <v>1</v>
      </c>
      <c r="F760" s="242" t="s">
        <v>1412</v>
      </c>
      <c r="G760" s="240"/>
      <c r="H760" s="243">
        <v>5.2000000000000002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9" t="s">
        <v>288</v>
      </c>
      <c r="AU760" s="249" t="s">
        <v>85</v>
      </c>
      <c r="AV760" s="13" t="s">
        <v>85</v>
      </c>
      <c r="AW760" s="13" t="s">
        <v>33</v>
      </c>
      <c r="AX760" s="13" t="s">
        <v>21</v>
      </c>
      <c r="AY760" s="249" t="s">
        <v>277</v>
      </c>
    </row>
    <row r="761" s="2" customFormat="1" ht="22.9" customHeight="1">
      <c r="A761" s="39"/>
      <c r="B761" s="40"/>
      <c r="C761" s="221" t="s">
        <v>1413</v>
      </c>
      <c r="D761" s="221" t="s">
        <v>279</v>
      </c>
      <c r="E761" s="222" t="s">
        <v>1414</v>
      </c>
      <c r="F761" s="223" t="s">
        <v>1415</v>
      </c>
      <c r="G761" s="224" t="s">
        <v>607</v>
      </c>
      <c r="H761" s="225">
        <v>1.6000000000000001</v>
      </c>
      <c r="I761" s="226"/>
      <c r="J761" s="227">
        <f>ROUND(I761*H761,2)</f>
        <v>0</v>
      </c>
      <c r="K761" s="223" t="s">
        <v>283</v>
      </c>
      <c r="L761" s="45"/>
      <c r="M761" s="228" t="s">
        <v>1</v>
      </c>
      <c r="N761" s="229" t="s">
        <v>41</v>
      </c>
      <c r="O761" s="92"/>
      <c r="P761" s="230">
        <f>O761*H761</f>
        <v>0</v>
      </c>
      <c r="Q761" s="230">
        <v>0.0034399999999999999</v>
      </c>
      <c r="R761" s="230">
        <f>Q761*H761</f>
        <v>0.0055040000000000002</v>
      </c>
      <c r="S761" s="230">
        <v>0</v>
      </c>
      <c r="T761" s="231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2" t="s">
        <v>377</v>
      </c>
      <c r="AT761" s="232" t="s">
        <v>279</v>
      </c>
      <c r="AU761" s="232" t="s">
        <v>85</v>
      </c>
      <c r="AY761" s="18" t="s">
        <v>277</v>
      </c>
      <c r="BE761" s="233">
        <f>IF(N761="základní",J761,0)</f>
        <v>0</v>
      </c>
      <c r="BF761" s="233">
        <f>IF(N761="snížená",J761,0)</f>
        <v>0</v>
      </c>
      <c r="BG761" s="233">
        <f>IF(N761="zákl. přenesená",J761,0)</f>
        <v>0</v>
      </c>
      <c r="BH761" s="233">
        <f>IF(N761="sníž. přenesená",J761,0)</f>
        <v>0</v>
      </c>
      <c r="BI761" s="233">
        <f>IF(N761="nulová",J761,0)</f>
        <v>0</v>
      </c>
      <c r="BJ761" s="18" t="s">
        <v>21</v>
      </c>
      <c r="BK761" s="233">
        <f>ROUND(I761*H761,2)</f>
        <v>0</v>
      </c>
      <c r="BL761" s="18" t="s">
        <v>377</v>
      </c>
      <c r="BM761" s="232" t="s">
        <v>1416</v>
      </c>
    </row>
    <row r="762" s="2" customFormat="1">
      <c r="A762" s="39"/>
      <c r="B762" s="40"/>
      <c r="C762" s="41"/>
      <c r="D762" s="234" t="s">
        <v>286</v>
      </c>
      <c r="E762" s="41"/>
      <c r="F762" s="235" t="s">
        <v>1417</v>
      </c>
      <c r="G762" s="41"/>
      <c r="H762" s="41"/>
      <c r="I762" s="236"/>
      <c r="J762" s="41"/>
      <c r="K762" s="41"/>
      <c r="L762" s="45"/>
      <c r="M762" s="237"/>
      <c r="N762" s="238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286</v>
      </c>
      <c r="AU762" s="18" t="s">
        <v>85</v>
      </c>
    </row>
    <row r="763" s="12" customFormat="1" ht="22.8" customHeight="1">
      <c r="A763" s="12"/>
      <c r="B763" s="205"/>
      <c r="C763" s="206"/>
      <c r="D763" s="207" t="s">
        <v>75</v>
      </c>
      <c r="E763" s="219" t="s">
        <v>1418</v>
      </c>
      <c r="F763" s="219" t="s">
        <v>1419</v>
      </c>
      <c r="G763" s="206"/>
      <c r="H763" s="206"/>
      <c r="I763" s="209"/>
      <c r="J763" s="220">
        <f>BK763</f>
        <v>0</v>
      </c>
      <c r="K763" s="206"/>
      <c r="L763" s="211"/>
      <c r="M763" s="212"/>
      <c r="N763" s="213"/>
      <c r="O763" s="213"/>
      <c r="P763" s="214">
        <f>SUM(P764:P771)</f>
        <v>0</v>
      </c>
      <c r="Q763" s="213"/>
      <c r="R763" s="214">
        <f>SUM(R764:R771)</f>
        <v>0.26774205000000001</v>
      </c>
      <c r="S763" s="213"/>
      <c r="T763" s="215">
        <f>SUM(T764:T771)</f>
        <v>0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216" t="s">
        <v>85</v>
      </c>
      <c r="AT763" s="217" t="s">
        <v>75</v>
      </c>
      <c r="AU763" s="217" t="s">
        <v>21</v>
      </c>
      <c r="AY763" s="216" t="s">
        <v>277</v>
      </c>
      <c r="BK763" s="218">
        <f>SUM(BK764:BK771)</f>
        <v>0</v>
      </c>
    </row>
    <row r="764" s="2" customFormat="1" ht="22.9" customHeight="1">
      <c r="A764" s="39"/>
      <c r="B764" s="40"/>
      <c r="C764" s="221" t="s">
        <v>1420</v>
      </c>
      <c r="D764" s="221" t="s">
        <v>279</v>
      </c>
      <c r="E764" s="222" t="s">
        <v>1421</v>
      </c>
      <c r="F764" s="223" t="s">
        <v>1422</v>
      </c>
      <c r="G764" s="224" t="s">
        <v>282</v>
      </c>
      <c r="H764" s="225">
        <v>18.024000000000001</v>
      </c>
      <c r="I764" s="226"/>
      <c r="J764" s="227">
        <f>ROUND(I764*H764,2)</f>
        <v>0</v>
      </c>
      <c r="K764" s="223" t="s">
        <v>283</v>
      </c>
      <c r="L764" s="45"/>
      <c r="M764" s="228" t="s">
        <v>1</v>
      </c>
      <c r="N764" s="229" t="s">
        <v>41</v>
      </c>
      <c r="O764" s="92"/>
      <c r="P764" s="230">
        <f>O764*H764</f>
        <v>0</v>
      </c>
      <c r="Q764" s="230">
        <v>0.01434</v>
      </c>
      <c r="R764" s="230">
        <f>Q764*H764</f>
        <v>0.25846416</v>
      </c>
      <c r="S764" s="230">
        <v>0</v>
      </c>
      <c r="T764" s="231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2" t="s">
        <v>377</v>
      </c>
      <c r="AT764" s="232" t="s">
        <v>279</v>
      </c>
      <c r="AU764" s="232" t="s">
        <v>85</v>
      </c>
      <c r="AY764" s="18" t="s">
        <v>277</v>
      </c>
      <c r="BE764" s="233">
        <f>IF(N764="základní",J764,0)</f>
        <v>0</v>
      </c>
      <c r="BF764" s="233">
        <f>IF(N764="snížená",J764,0)</f>
        <v>0</v>
      </c>
      <c r="BG764" s="233">
        <f>IF(N764="zákl. přenesená",J764,0)</f>
        <v>0</v>
      </c>
      <c r="BH764" s="233">
        <f>IF(N764="sníž. přenesená",J764,0)</f>
        <v>0</v>
      </c>
      <c r="BI764" s="233">
        <f>IF(N764="nulová",J764,0)</f>
        <v>0</v>
      </c>
      <c r="BJ764" s="18" t="s">
        <v>21</v>
      </c>
      <c r="BK764" s="233">
        <f>ROUND(I764*H764,2)</f>
        <v>0</v>
      </c>
      <c r="BL764" s="18" t="s">
        <v>377</v>
      </c>
      <c r="BM764" s="232" t="s">
        <v>1423</v>
      </c>
    </row>
    <row r="765" s="2" customFormat="1">
      <c r="A765" s="39"/>
      <c r="B765" s="40"/>
      <c r="C765" s="41"/>
      <c r="D765" s="234" t="s">
        <v>286</v>
      </c>
      <c r="E765" s="41"/>
      <c r="F765" s="235" t="s">
        <v>1424</v>
      </c>
      <c r="G765" s="41"/>
      <c r="H765" s="41"/>
      <c r="I765" s="236"/>
      <c r="J765" s="41"/>
      <c r="K765" s="41"/>
      <c r="L765" s="45"/>
      <c r="M765" s="237"/>
      <c r="N765" s="238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286</v>
      </c>
      <c r="AU765" s="18" t="s">
        <v>85</v>
      </c>
    </row>
    <row r="766" s="13" customFormat="1">
      <c r="A766" s="13"/>
      <c r="B766" s="239"/>
      <c r="C766" s="240"/>
      <c r="D766" s="234" t="s">
        <v>288</v>
      </c>
      <c r="E766" s="241" t="s">
        <v>201</v>
      </c>
      <c r="F766" s="242" t="s">
        <v>1425</v>
      </c>
      <c r="G766" s="240"/>
      <c r="H766" s="243">
        <v>18.024000000000001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288</v>
      </c>
      <c r="AU766" s="249" t="s">
        <v>85</v>
      </c>
      <c r="AV766" s="13" t="s">
        <v>85</v>
      </c>
      <c r="AW766" s="13" t="s">
        <v>33</v>
      </c>
      <c r="AX766" s="13" t="s">
        <v>21</v>
      </c>
      <c r="AY766" s="249" t="s">
        <v>277</v>
      </c>
    </row>
    <row r="767" s="2" customFormat="1" ht="22.9" customHeight="1">
      <c r="A767" s="39"/>
      <c r="B767" s="40"/>
      <c r="C767" s="221" t="s">
        <v>1426</v>
      </c>
      <c r="D767" s="221" t="s">
        <v>279</v>
      </c>
      <c r="E767" s="222" t="s">
        <v>1427</v>
      </c>
      <c r="F767" s="223" t="s">
        <v>1428</v>
      </c>
      <c r="G767" s="224" t="s">
        <v>297</v>
      </c>
      <c r="H767" s="225">
        <v>0.39700000000000002</v>
      </c>
      <c r="I767" s="226"/>
      <c r="J767" s="227">
        <f>ROUND(I767*H767,2)</f>
        <v>0</v>
      </c>
      <c r="K767" s="223" t="s">
        <v>283</v>
      </c>
      <c r="L767" s="45"/>
      <c r="M767" s="228" t="s">
        <v>1</v>
      </c>
      <c r="N767" s="229" t="s">
        <v>41</v>
      </c>
      <c r="O767" s="92"/>
      <c r="P767" s="230">
        <f>O767*H767</f>
        <v>0</v>
      </c>
      <c r="Q767" s="230">
        <v>0.023369999999999998</v>
      </c>
      <c r="R767" s="230">
        <f>Q767*H767</f>
        <v>0.0092778900000000004</v>
      </c>
      <c r="S767" s="230">
        <v>0</v>
      </c>
      <c r="T767" s="231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2" t="s">
        <v>377</v>
      </c>
      <c r="AT767" s="232" t="s">
        <v>279</v>
      </c>
      <c r="AU767" s="232" t="s">
        <v>85</v>
      </c>
      <c r="AY767" s="18" t="s">
        <v>277</v>
      </c>
      <c r="BE767" s="233">
        <f>IF(N767="základní",J767,0)</f>
        <v>0</v>
      </c>
      <c r="BF767" s="233">
        <f>IF(N767="snížená",J767,0)</f>
        <v>0</v>
      </c>
      <c r="BG767" s="233">
        <f>IF(N767="zákl. přenesená",J767,0)</f>
        <v>0</v>
      </c>
      <c r="BH767" s="233">
        <f>IF(N767="sníž. přenesená",J767,0)</f>
        <v>0</v>
      </c>
      <c r="BI767" s="233">
        <f>IF(N767="nulová",J767,0)</f>
        <v>0</v>
      </c>
      <c r="BJ767" s="18" t="s">
        <v>21</v>
      </c>
      <c r="BK767" s="233">
        <f>ROUND(I767*H767,2)</f>
        <v>0</v>
      </c>
      <c r="BL767" s="18" t="s">
        <v>377</v>
      </c>
      <c r="BM767" s="232" t="s">
        <v>1429</v>
      </c>
    </row>
    <row r="768" s="2" customFormat="1">
      <c r="A768" s="39"/>
      <c r="B768" s="40"/>
      <c r="C768" s="41"/>
      <c r="D768" s="234" t="s">
        <v>286</v>
      </c>
      <c r="E768" s="41"/>
      <c r="F768" s="235" t="s">
        <v>1430</v>
      </c>
      <c r="G768" s="41"/>
      <c r="H768" s="41"/>
      <c r="I768" s="236"/>
      <c r="J768" s="41"/>
      <c r="K768" s="41"/>
      <c r="L768" s="45"/>
      <c r="M768" s="237"/>
      <c r="N768" s="238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286</v>
      </c>
      <c r="AU768" s="18" t="s">
        <v>85</v>
      </c>
    </row>
    <row r="769" s="13" customFormat="1">
      <c r="A769" s="13"/>
      <c r="B769" s="239"/>
      <c r="C769" s="240"/>
      <c r="D769" s="234" t="s">
        <v>288</v>
      </c>
      <c r="E769" s="241" t="s">
        <v>1</v>
      </c>
      <c r="F769" s="242" t="s">
        <v>1431</v>
      </c>
      <c r="G769" s="240"/>
      <c r="H769" s="243">
        <v>0.39700000000000002</v>
      </c>
      <c r="I769" s="244"/>
      <c r="J769" s="240"/>
      <c r="K769" s="240"/>
      <c r="L769" s="245"/>
      <c r="M769" s="246"/>
      <c r="N769" s="247"/>
      <c r="O769" s="247"/>
      <c r="P769" s="247"/>
      <c r="Q769" s="247"/>
      <c r="R769" s="247"/>
      <c r="S769" s="247"/>
      <c r="T769" s="24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9" t="s">
        <v>288</v>
      </c>
      <c r="AU769" s="249" t="s">
        <v>85</v>
      </c>
      <c r="AV769" s="13" t="s">
        <v>85</v>
      </c>
      <c r="AW769" s="13" t="s">
        <v>33</v>
      </c>
      <c r="AX769" s="13" t="s">
        <v>21</v>
      </c>
      <c r="AY769" s="249" t="s">
        <v>277</v>
      </c>
    </row>
    <row r="770" s="2" customFormat="1" ht="22.9" customHeight="1">
      <c r="A770" s="39"/>
      <c r="B770" s="40"/>
      <c r="C770" s="221" t="s">
        <v>1432</v>
      </c>
      <c r="D770" s="221" t="s">
        <v>279</v>
      </c>
      <c r="E770" s="222" t="s">
        <v>1433</v>
      </c>
      <c r="F770" s="223" t="s">
        <v>1434</v>
      </c>
      <c r="G770" s="224" t="s">
        <v>316</v>
      </c>
      <c r="H770" s="225">
        <v>0.26800000000000002</v>
      </c>
      <c r="I770" s="226"/>
      <c r="J770" s="227">
        <f>ROUND(I770*H770,2)</f>
        <v>0</v>
      </c>
      <c r="K770" s="223" t="s">
        <v>283</v>
      </c>
      <c r="L770" s="45"/>
      <c r="M770" s="228" t="s">
        <v>1</v>
      </c>
      <c r="N770" s="229" t="s">
        <v>41</v>
      </c>
      <c r="O770" s="92"/>
      <c r="P770" s="230">
        <f>O770*H770</f>
        <v>0</v>
      </c>
      <c r="Q770" s="230">
        <v>0</v>
      </c>
      <c r="R770" s="230">
        <f>Q770*H770</f>
        <v>0</v>
      </c>
      <c r="S770" s="230">
        <v>0</v>
      </c>
      <c r="T770" s="231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2" t="s">
        <v>377</v>
      </c>
      <c r="AT770" s="232" t="s">
        <v>279</v>
      </c>
      <c r="AU770" s="232" t="s">
        <v>85</v>
      </c>
      <c r="AY770" s="18" t="s">
        <v>277</v>
      </c>
      <c r="BE770" s="233">
        <f>IF(N770="základní",J770,0)</f>
        <v>0</v>
      </c>
      <c r="BF770" s="233">
        <f>IF(N770="snížená",J770,0)</f>
        <v>0</v>
      </c>
      <c r="BG770" s="233">
        <f>IF(N770="zákl. přenesená",J770,0)</f>
        <v>0</v>
      </c>
      <c r="BH770" s="233">
        <f>IF(N770="sníž. přenesená",J770,0)</f>
        <v>0</v>
      </c>
      <c r="BI770" s="233">
        <f>IF(N770="nulová",J770,0)</f>
        <v>0</v>
      </c>
      <c r="BJ770" s="18" t="s">
        <v>21</v>
      </c>
      <c r="BK770" s="233">
        <f>ROUND(I770*H770,2)</f>
        <v>0</v>
      </c>
      <c r="BL770" s="18" t="s">
        <v>377</v>
      </c>
      <c r="BM770" s="232" t="s">
        <v>1435</v>
      </c>
    </row>
    <row r="771" s="2" customFormat="1">
      <c r="A771" s="39"/>
      <c r="B771" s="40"/>
      <c r="C771" s="41"/>
      <c r="D771" s="234" t="s">
        <v>286</v>
      </c>
      <c r="E771" s="41"/>
      <c r="F771" s="235" t="s">
        <v>1436</v>
      </c>
      <c r="G771" s="41"/>
      <c r="H771" s="41"/>
      <c r="I771" s="236"/>
      <c r="J771" s="41"/>
      <c r="K771" s="41"/>
      <c r="L771" s="45"/>
      <c r="M771" s="237"/>
      <c r="N771" s="238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286</v>
      </c>
      <c r="AU771" s="18" t="s">
        <v>85</v>
      </c>
    </row>
    <row r="772" s="12" customFormat="1" ht="22.8" customHeight="1">
      <c r="A772" s="12"/>
      <c r="B772" s="205"/>
      <c r="C772" s="206"/>
      <c r="D772" s="207" t="s">
        <v>75</v>
      </c>
      <c r="E772" s="219" t="s">
        <v>1437</v>
      </c>
      <c r="F772" s="219" t="s">
        <v>1438</v>
      </c>
      <c r="G772" s="206"/>
      <c r="H772" s="206"/>
      <c r="I772" s="209"/>
      <c r="J772" s="220">
        <f>BK772</f>
        <v>0</v>
      </c>
      <c r="K772" s="206"/>
      <c r="L772" s="211"/>
      <c r="M772" s="212"/>
      <c r="N772" s="213"/>
      <c r="O772" s="213"/>
      <c r="P772" s="214">
        <f>SUM(P773:P792)</f>
        <v>0</v>
      </c>
      <c r="Q772" s="213"/>
      <c r="R772" s="214">
        <f>SUM(R773:R792)</f>
        <v>1.4390547499999999</v>
      </c>
      <c r="S772" s="213"/>
      <c r="T772" s="215">
        <f>SUM(T773:T792)</f>
        <v>0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16" t="s">
        <v>85</v>
      </c>
      <c r="AT772" s="217" t="s">
        <v>75</v>
      </c>
      <c r="AU772" s="217" t="s">
        <v>21</v>
      </c>
      <c r="AY772" s="216" t="s">
        <v>277</v>
      </c>
      <c r="BK772" s="218">
        <f>SUM(BK773:BK792)</f>
        <v>0</v>
      </c>
    </row>
    <row r="773" s="2" customFormat="1" ht="31" customHeight="1">
      <c r="A773" s="39"/>
      <c r="B773" s="40"/>
      <c r="C773" s="221" t="s">
        <v>1439</v>
      </c>
      <c r="D773" s="221" t="s">
        <v>279</v>
      </c>
      <c r="E773" s="222" t="s">
        <v>1440</v>
      </c>
      <c r="F773" s="223" t="s">
        <v>1441</v>
      </c>
      <c r="G773" s="224" t="s">
        <v>282</v>
      </c>
      <c r="H773" s="225">
        <v>8.2949999999999999</v>
      </c>
      <c r="I773" s="226"/>
      <c r="J773" s="227">
        <f>ROUND(I773*H773,2)</f>
        <v>0</v>
      </c>
      <c r="K773" s="223" t="s">
        <v>283</v>
      </c>
      <c r="L773" s="45"/>
      <c r="M773" s="228" t="s">
        <v>1</v>
      </c>
      <c r="N773" s="229" t="s">
        <v>41</v>
      </c>
      <c r="O773" s="92"/>
      <c r="P773" s="230">
        <f>O773*H773</f>
        <v>0</v>
      </c>
      <c r="Q773" s="230">
        <v>0.01355</v>
      </c>
      <c r="R773" s="230">
        <f>Q773*H773</f>
        <v>0.11239724999999999</v>
      </c>
      <c r="S773" s="230">
        <v>0</v>
      </c>
      <c r="T773" s="231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2" t="s">
        <v>377</v>
      </c>
      <c r="AT773" s="232" t="s">
        <v>279</v>
      </c>
      <c r="AU773" s="232" t="s">
        <v>85</v>
      </c>
      <c r="AY773" s="18" t="s">
        <v>277</v>
      </c>
      <c r="BE773" s="233">
        <f>IF(N773="základní",J773,0)</f>
        <v>0</v>
      </c>
      <c r="BF773" s="233">
        <f>IF(N773="snížená",J773,0)</f>
        <v>0</v>
      </c>
      <c r="BG773" s="233">
        <f>IF(N773="zákl. přenesená",J773,0)</f>
        <v>0</v>
      </c>
      <c r="BH773" s="233">
        <f>IF(N773="sníž. přenesená",J773,0)</f>
        <v>0</v>
      </c>
      <c r="BI773" s="233">
        <f>IF(N773="nulová",J773,0)</f>
        <v>0</v>
      </c>
      <c r="BJ773" s="18" t="s">
        <v>21</v>
      </c>
      <c r="BK773" s="233">
        <f>ROUND(I773*H773,2)</f>
        <v>0</v>
      </c>
      <c r="BL773" s="18" t="s">
        <v>377</v>
      </c>
      <c r="BM773" s="232" t="s">
        <v>1442</v>
      </c>
    </row>
    <row r="774" s="2" customFormat="1">
      <c r="A774" s="39"/>
      <c r="B774" s="40"/>
      <c r="C774" s="41"/>
      <c r="D774" s="234" t="s">
        <v>286</v>
      </c>
      <c r="E774" s="41"/>
      <c r="F774" s="235" t="s">
        <v>1443</v>
      </c>
      <c r="G774" s="41"/>
      <c r="H774" s="41"/>
      <c r="I774" s="236"/>
      <c r="J774" s="41"/>
      <c r="K774" s="41"/>
      <c r="L774" s="45"/>
      <c r="M774" s="237"/>
      <c r="N774" s="238"/>
      <c r="O774" s="92"/>
      <c r="P774" s="92"/>
      <c r="Q774" s="92"/>
      <c r="R774" s="92"/>
      <c r="S774" s="92"/>
      <c r="T774" s="93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286</v>
      </c>
      <c r="AU774" s="18" t="s">
        <v>85</v>
      </c>
    </row>
    <row r="775" s="13" customFormat="1">
      <c r="A775" s="13"/>
      <c r="B775" s="239"/>
      <c r="C775" s="240"/>
      <c r="D775" s="234" t="s">
        <v>288</v>
      </c>
      <c r="E775" s="241" t="s">
        <v>1</v>
      </c>
      <c r="F775" s="242" t="s">
        <v>1444</v>
      </c>
      <c r="G775" s="240"/>
      <c r="H775" s="243">
        <v>8.2949999999999999</v>
      </c>
      <c r="I775" s="244"/>
      <c r="J775" s="240"/>
      <c r="K775" s="240"/>
      <c r="L775" s="245"/>
      <c r="M775" s="246"/>
      <c r="N775" s="247"/>
      <c r="O775" s="247"/>
      <c r="P775" s="247"/>
      <c r="Q775" s="247"/>
      <c r="R775" s="247"/>
      <c r="S775" s="247"/>
      <c r="T775" s="24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9" t="s">
        <v>288</v>
      </c>
      <c r="AU775" s="249" t="s">
        <v>85</v>
      </c>
      <c r="AV775" s="13" t="s">
        <v>85</v>
      </c>
      <c r="AW775" s="13" t="s">
        <v>33</v>
      </c>
      <c r="AX775" s="13" t="s">
        <v>21</v>
      </c>
      <c r="AY775" s="249" t="s">
        <v>277</v>
      </c>
    </row>
    <row r="776" s="2" customFormat="1" ht="22.9" customHeight="1">
      <c r="A776" s="39"/>
      <c r="B776" s="40"/>
      <c r="C776" s="221" t="s">
        <v>1445</v>
      </c>
      <c r="D776" s="221" t="s">
        <v>279</v>
      </c>
      <c r="E776" s="222" t="s">
        <v>1446</v>
      </c>
      <c r="F776" s="223" t="s">
        <v>1447</v>
      </c>
      <c r="G776" s="224" t="s">
        <v>282</v>
      </c>
      <c r="H776" s="225">
        <v>11.65</v>
      </c>
      <c r="I776" s="226"/>
      <c r="J776" s="227">
        <f>ROUND(I776*H776,2)</f>
        <v>0</v>
      </c>
      <c r="K776" s="223" t="s">
        <v>283</v>
      </c>
      <c r="L776" s="45"/>
      <c r="M776" s="228" t="s">
        <v>1</v>
      </c>
      <c r="N776" s="229" t="s">
        <v>41</v>
      </c>
      <c r="O776" s="92"/>
      <c r="P776" s="230">
        <f>O776*H776</f>
        <v>0</v>
      </c>
      <c r="Q776" s="230">
        <v>0.012200000000000001</v>
      </c>
      <c r="R776" s="230">
        <f>Q776*H776</f>
        <v>0.14213000000000001</v>
      </c>
      <c r="S776" s="230">
        <v>0</v>
      </c>
      <c r="T776" s="231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32" t="s">
        <v>377</v>
      </c>
      <c r="AT776" s="232" t="s">
        <v>279</v>
      </c>
      <c r="AU776" s="232" t="s">
        <v>85</v>
      </c>
      <c r="AY776" s="18" t="s">
        <v>277</v>
      </c>
      <c r="BE776" s="233">
        <f>IF(N776="základní",J776,0)</f>
        <v>0</v>
      </c>
      <c r="BF776" s="233">
        <f>IF(N776="snížená",J776,0)</f>
        <v>0</v>
      </c>
      <c r="BG776" s="233">
        <f>IF(N776="zákl. přenesená",J776,0)</f>
        <v>0</v>
      </c>
      <c r="BH776" s="233">
        <f>IF(N776="sníž. přenesená",J776,0)</f>
        <v>0</v>
      </c>
      <c r="BI776" s="233">
        <f>IF(N776="nulová",J776,0)</f>
        <v>0</v>
      </c>
      <c r="BJ776" s="18" t="s">
        <v>21</v>
      </c>
      <c r="BK776" s="233">
        <f>ROUND(I776*H776,2)</f>
        <v>0</v>
      </c>
      <c r="BL776" s="18" t="s">
        <v>377</v>
      </c>
      <c r="BM776" s="232" t="s">
        <v>1448</v>
      </c>
    </row>
    <row r="777" s="2" customFormat="1">
      <c r="A777" s="39"/>
      <c r="B777" s="40"/>
      <c r="C777" s="41"/>
      <c r="D777" s="234" t="s">
        <v>286</v>
      </c>
      <c r="E777" s="41"/>
      <c r="F777" s="235" t="s">
        <v>1449</v>
      </c>
      <c r="G777" s="41"/>
      <c r="H777" s="41"/>
      <c r="I777" s="236"/>
      <c r="J777" s="41"/>
      <c r="K777" s="41"/>
      <c r="L777" s="45"/>
      <c r="M777" s="237"/>
      <c r="N777" s="238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286</v>
      </c>
      <c r="AU777" s="18" t="s">
        <v>85</v>
      </c>
    </row>
    <row r="778" s="13" customFormat="1">
      <c r="A778" s="13"/>
      <c r="B778" s="239"/>
      <c r="C778" s="240"/>
      <c r="D778" s="234" t="s">
        <v>288</v>
      </c>
      <c r="E778" s="241" t="s">
        <v>209</v>
      </c>
      <c r="F778" s="242" t="s">
        <v>1293</v>
      </c>
      <c r="G778" s="240"/>
      <c r="H778" s="243">
        <v>11.65</v>
      </c>
      <c r="I778" s="244"/>
      <c r="J778" s="240"/>
      <c r="K778" s="240"/>
      <c r="L778" s="245"/>
      <c r="M778" s="246"/>
      <c r="N778" s="247"/>
      <c r="O778" s="247"/>
      <c r="P778" s="247"/>
      <c r="Q778" s="247"/>
      <c r="R778" s="247"/>
      <c r="S778" s="247"/>
      <c r="T778" s="24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9" t="s">
        <v>288</v>
      </c>
      <c r="AU778" s="249" t="s">
        <v>85</v>
      </c>
      <c r="AV778" s="13" t="s">
        <v>85</v>
      </c>
      <c r="AW778" s="13" t="s">
        <v>33</v>
      </c>
      <c r="AX778" s="13" t="s">
        <v>21</v>
      </c>
      <c r="AY778" s="249" t="s">
        <v>277</v>
      </c>
    </row>
    <row r="779" s="2" customFormat="1" ht="22.9" customHeight="1">
      <c r="A779" s="39"/>
      <c r="B779" s="40"/>
      <c r="C779" s="221" t="s">
        <v>1450</v>
      </c>
      <c r="D779" s="221" t="s">
        <v>279</v>
      </c>
      <c r="E779" s="222" t="s">
        <v>1451</v>
      </c>
      <c r="F779" s="223" t="s">
        <v>1452</v>
      </c>
      <c r="G779" s="224" t="s">
        <v>282</v>
      </c>
      <c r="H779" s="225">
        <v>11.4</v>
      </c>
      <c r="I779" s="226"/>
      <c r="J779" s="227">
        <f>ROUND(I779*H779,2)</f>
        <v>0</v>
      </c>
      <c r="K779" s="223" t="s">
        <v>283</v>
      </c>
      <c r="L779" s="45"/>
      <c r="M779" s="228" t="s">
        <v>1</v>
      </c>
      <c r="N779" s="229" t="s">
        <v>41</v>
      </c>
      <c r="O779" s="92"/>
      <c r="P779" s="230">
        <f>O779*H779</f>
        <v>0</v>
      </c>
      <c r="Q779" s="230">
        <v>0.012590000000000001</v>
      </c>
      <c r="R779" s="230">
        <f>Q779*H779</f>
        <v>0.14352600000000002</v>
      </c>
      <c r="S779" s="230">
        <v>0</v>
      </c>
      <c r="T779" s="231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2" t="s">
        <v>377</v>
      </c>
      <c r="AT779" s="232" t="s">
        <v>279</v>
      </c>
      <c r="AU779" s="232" t="s">
        <v>85</v>
      </c>
      <c r="AY779" s="18" t="s">
        <v>277</v>
      </c>
      <c r="BE779" s="233">
        <f>IF(N779="základní",J779,0)</f>
        <v>0</v>
      </c>
      <c r="BF779" s="233">
        <f>IF(N779="snížená",J779,0)</f>
        <v>0</v>
      </c>
      <c r="BG779" s="233">
        <f>IF(N779="zákl. přenesená",J779,0)</f>
        <v>0</v>
      </c>
      <c r="BH779" s="233">
        <f>IF(N779="sníž. přenesená",J779,0)</f>
        <v>0</v>
      </c>
      <c r="BI779" s="233">
        <f>IF(N779="nulová",J779,0)</f>
        <v>0</v>
      </c>
      <c r="BJ779" s="18" t="s">
        <v>21</v>
      </c>
      <c r="BK779" s="233">
        <f>ROUND(I779*H779,2)</f>
        <v>0</v>
      </c>
      <c r="BL779" s="18" t="s">
        <v>377</v>
      </c>
      <c r="BM779" s="232" t="s">
        <v>1453</v>
      </c>
    </row>
    <row r="780" s="2" customFormat="1">
      <c r="A780" s="39"/>
      <c r="B780" s="40"/>
      <c r="C780" s="41"/>
      <c r="D780" s="234" t="s">
        <v>286</v>
      </c>
      <c r="E780" s="41"/>
      <c r="F780" s="235" t="s">
        <v>1454</v>
      </c>
      <c r="G780" s="41"/>
      <c r="H780" s="41"/>
      <c r="I780" s="236"/>
      <c r="J780" s="41"/>
      <c r="K780" s="41"/>
      <c r="L780" s="45"/>
      <c r="M780" s="237"/>
      <c r="N780" s="238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286</v>
      </c>
      <c r="AU780" s="18" t="s">
        <v>85</v>
      </c>
    </row>
    <row r="781" s="13" customFormat="1">
      <c r="A781" s="13"/>
      <c r="B781" s="239"/>
      <c r="C781" s="240"/>
      <c r="D781" s="234" t="s">
        <v>288</v>
      </c>
      <c r="E781" s="241" t="s">
        <v>203</v>
      </c>
      <c r="F781" s="242" t="s">
        <v>1455</v>
      </c>
      <c r="G781" s="240"/>
      <c r="H781" s="243">
        <v>11.4</v>
      </c>
      <c r="I781" s="244"/>
      <c r="J781" s="240"/>
      <c r="K781" s="240"/>
      <c r="L781" s="245"/>
      <c r="M781" s="246"/>
      <c r="N781" s="247"/>
      <c r="O781" s="247"/>
      <c r="P781" s="247"/>
      <c r="Q781" s="247"/>
      <c r="R781" s="247"/>
      <c r="S781" s="247"/>
      <c r="T781" s="24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9" t="s">
        <v>288</v>
      </c>
      <c r="AU781" s="249" t="s">
        <v>85</v>
      </c>
      <c r="AV781" s="13" t="s">
        <v>85</v>
      </c>
      <c r="AW781" s="13" t="s">
        <v>33</v>
      </c>
      <c r="AX781" s="13" t="s">
        <v>21</v>
      </c>
      <c r="AY781" s="249" t="s">
        <v>277</v>
      </c>
    </row>
    <row r="782" s="2" customFormat="1" ht="14.5" customHeight="1">
      <c r="A782" s="39"/>
      <c r="B782" s="40"/>
      <c r="C782" s="221" t="s">
        <v>1456</v>
      </c>
      <c r="D782" s="221" t="s">
        <v>279</v>
      </c>
      <c r="E782" s="222" t="s">
        <v>1457</v>
      </c>
      <c r="F782" s="223" t="s">
        <v>1458</v>
      </c>
      <c r="G782" s="224" t="s">
        <v>607</v>
      </c>
      <c r="H782" s="225">
        <v>2.2999999999999998</v>
      </c>
      <c r="I782" s="226"/>
      <c r="J782" s="227">
        <f>ROUND(I782*H782,2)</f>
        <v>0</v>
      </c>
      <c r="K782" s="223" t="s">
        <v>283</v>
      </c>
      <c r="L782" s="45"/>
      <c r="M782" s="228" t="s">
        <v>1</v>
      </c>
      <c r="N782" s="229" t="s">
        <v>41</v>
      </c>
      <c r="O782" s="92"/>
      <c r="P782" s="230">
        <f>O782*H782</f>
        <v>0</v>
      </c>
      <c r="Q782" s="230">
        <v>0.0043800000000000002</v>
      </c>
      <c r="R782" s="230">
        <f>Q782*H782</f>
        <v>0.010074</v>
      </c>
      <c r="S782" s="230">
        <v>0</v>
      </c>
      <c r="T782" s="231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2" t="s">
        <v>377</v>
      </c>
      <c r="AT782" s="232" t="s">
        <v>279</v>
      </c>
      <c r="AU782" s="232" t="s">
        <v>85</v>
      </c>
      <c r="AY782" s="18" t="s">
        <v>277</v>
      </c>
      <c r="BE782" s="233">
        <f>IF(N782="základní",J782,0)</f>
        <v>0</v>
      </c>
      <c r="BF782" s="233">
        <f>IF(N782="snížená",J782,0)</f>
        <v>0</v>
      </c>
      <c r="BG782" s="233">
        <f>IF(N782="zákl. přenesená",J782,0)</f>
        <v>0</v>
      </c>
      <c r="BH782" s="233">
        <f>IF(N782="sníž. přenesená",J782,0)</f>
        <v>0</v>
      </c>
      <c r="BI782" s="233">
        <f>IF(N782="nulová",J782,0)</f>
        <v>0</v>
      </c>
      <c r="BJ782" s="18" t="s">
        <v>21</v>
      </c>
      <c r="BK782" s="233">
        <f>ROUND(I782*H782,2)</f>
        <v>0</v>
      </c>
      <c r="BL782" s="18" t="s">
        <v>377</v>
      </c>
      <c r="BM782" s="232" t="s">
        <v>1459</v>
      </c>
    </row>
    <row r="783" s="2" customFormat="1">
      <c r="A783" s="39"/>
      <c r="B783" s="40"/>
      <c r="C783" s="41"/>
      <c r="D783" s="234" t="s">
        <v>286</v>
      </c>
      <c r="E783" s="41"/>
      <c r="F783" s="235" t="s">
        <v>1460</v>
      </c>
      <c r="G783" s="41"/>
      <c r="H783" s="41"/>
      <c r="I783" s="236"/>
      <c r="J783" s="41"/>
      <c r="K783" s="41"/>
      <c r="L783" s="45"/>
      <c r="M783" s="237"/>
      <c r="N783" s="238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286</v>
      </c>
      <c r="AU783" s="18" t="s">
        <v>85</v>
      </c>
    </row>
    <row r="784" s="2" customFormat="1" ht="22.9" customHeight="1">
      <c r="A784" s="39"/>
      <c r="B784" s="40"/>
      <c r="C784" s="221" t="s">
        <v>1461</v>
      </c>
      <c r="D784" s="221" t="s">
        <v>279</v>
      </c>
      <c r="E784" s="222" t="s">
        <v>1462</v>
      </c>
      <c r="F784" s="223" t="s">
        <v>1463</v>
      </c>
      <c r="G784" s="224" t="s">
        <v>380</v>
      </c>
      <c r="H784" s="225">
        <v>4</v>
      </c>
      <c r="I784" s="226"/>
      <c r="J784" s="227">
        <f>ROUND(I784*H784,2)</f>
        <v>0</v>
      </c>
      <c r="K784" s="223" t="s">
        <v>283</v>
      </c>
      <c r="L784" s="45"/>
      <c r="M784" s="228" t="s">
        <v>1</v>
      </c>
      <c r="N784" s="229" t="s">
        <v>41</v>
      </c>
      <c r="O784" s="92"/>
      <c r="P784" s="230">
        <f>O784*H784</f>
        <v>0</v>
      </c>
      <c r="Q784" s="230">
        <v>3.0000000000000001E-05</v>
      </c>
      <c r="R784" s="230">
        <f>Q784*H784</f>
        <v>0.00012</v>
      </c>
      <c r="S784" s="230">
        <v>0</v>
      </c>
      <c r="T784" s="231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2" t="s">
        <v>377</v>
      </c>
      <c r="AT784" s="232" t="s">
        <v>279</v>
      </c>
      <c r="AU784" s="232" t="s">
        <v>85</v>
      </c>
      <c r="AY784" s="18" t="s">
        <v>277</v>
      </c>
      <c r="BE784" s="233">
        <f>IF(N784="základní",J784,0)</f>
        <v>0</v>
      </c>
      <c r="BF784" s="233">
        <f>IF(N784="snížená",J784,0)</f>
        <v>0</v>
      </c>
      <c r="BG784" s="233">
        <f>IF(N784="zákl. přenesená",J784,0)</f>
        <v>0</v>
      </c>
      <c r="BH784" s="233">
        <f>IF(N784="sníž. přenesená",J784,0)</f>
        <v>0</v>
      </c>
      <c r="BI784" s="233">
        <f>IF(N784="nulová",J784,0)</f>
        <v>0</v>
      </c>
      <c r="BJ784" s="18" t="s">
        <v>21</v>
      </c>
      <c r="BK784" s="233">
        <f>ROUND(I784*H784,2)</f>
        <v>0</v>
      </c>
      <c r="BL784" s="18" t="s">
        <v>377</v>
      </c>
      <c r="BM784" s="232" t="s">
        <v>1464</v>
      </c>
    </row>
    <row r="785" s="2" customFormat="1">
      <c r="A785" s="39"/>
      <c r="B785" s="40"/>
      <c r="C785" s="41"/>
      <c r="D785" s="234" t="s">
        <v>286</v>
      </c>
      <c r="E785" s="41"/>
      <c r="F785" s="235" t="s">
        <v>1465</v>
      </c>
      <c r="G785" s="41"/>
      <c r="H785" s="41"/>
      <c r="I785" s="236"/>
      <c r="J785" s="41"/>
      <c r="K785" s="41"/>
      <c r="L785" s="45"/>
      <c r="M785" s="237"/>
      <c r="N785" s="238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286</v>
      </c>
      <c r="AU785" s="18" t="s">
        <v>85</v>
      </c>
    </row>
    <row r="786" s="2" customFormat="1" ht="22.9" customHeight="1">
      <c r="A786" s="39"/>
      <c r="B786" s="40"/>
      <c r="C786" s="261" t="s">
        <v>1466</v>
      </c>
      <c r="D786" s="261" t="s">
        <v>400</v>
      </c>
      <c r="E786" s="262" t="s">
        <v>1467</v>
      </c>
      <c r="F786" s="263" t="s">
        <v>1468</v>
      </c>
      <c r="G786" s="264" t="s">
        <v>380</v>
      </c>
      <c r="H786" s="265">
        <v>4</v>
      </c>
      <c r="I786" s="266"/>
      <c r="J786" s="267">
        <f>ROUND(I786*H786,2)</f>
        <v>0</v>
      </c>
      <c r="K786" s="263" t="s">
        <v>283</v>
      </c>
      <c r="L786" s="268"/>
      <c r="M786" s="269" t="s">
        <v>1</v>
      </c>
      <c r="N786" s="270" t="s">
        <v>41</v>
      </c>
      <c r="O786" s="92"/>
      <c r="P786" s="230">
        <f>O786*H786</f>
        <v>0</v>
      </c>
      <c r="Q786" s="230">
        <v>0.0041999999999999997</v>
      </c>
      <c r="R786" s="230">
        <f>Q786*H786</f>
        <v>0.016799999999999999</v>
      </c>
      <c r="S786" s="230">
        <v>0</v>
      </c>
      <c r="T786" s="231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2" t="s">
        <v>476</v>
      </c>
      <c r="AT786" s="232" t="s">
        <v>400</v>
      </c>
      <c r="AU786" s="232" t="s">
        <v>85</v>
      </c>
      <c r="AY786" s="18" t="s">
        <v>277</v>
      </c>
      <c r="BE786" s="233">
        <f>IF(N786="základní",J786,0)</f>
        <v>0</v>
      </c>
      <c r="BF786" s="233">
        <f>IF(N786="snížená",J786,0)</f>
        <v>0</v>
      </c>
      <c r="BG786" s="233">
        <f>IF(N786="zákl. přenesená",J786,0)</f>
        <v>0</v>
      </c>
      <c r="BH786" s="233">
        <f>IF(N786="sníž. přenesená",J786,0)</f>
        <v>0</v>
      </c>
      <c r="BI786" s="233">
        <f>IF(N786="nulová",J786,0)</f>
        <v>0</v>
      </c>
      <c r="BJ786" s="18" t="s">
        <v>21</v>
      </c>
      <c r="BK786" s="233">
        <f>ROUND(I786*H786,2)</f>
        <v>0</v>
      </c>
      <c r="BL786" s="18" t="s">
        <v>377</v>
      </c>
      <c r="BM786" s="232" t="s">
        <v>1469</v>
      </c>
    </row>
    <row r="787" s="2" customFormat="1">
      <c r="A787" s="39"/>
      <c r="B787" s="40"/>
      <c r="C787" s="41"/>
      <c r="D787" s="234" t="s">
        <v>286</v>
      </c>
      <c r="E787" s="41"/>
      <c r="F787" s="235" t="s">
        <v>1468</v>
      </c>
      <c r="G787" s="41"/>
      <c r="H787" s="41"/>
      <c r="I787" s="236"/>
      <c r="J787" s="41"/>
      <c r="K787" s="41"/>
      <c r="L787" s="45"/>
      <c r="M787" s="237"/>
      <c r="N787" s="238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286</v>
      </c>
      <c r="AU787" s="18" t="s">
        <v>85</v>
      </c>
    </row>
    <row r="788" s="2" customFormat="1" ht="31" customHeight="1">
      <c r="A788" s="39"/>
      <c r="B788" s="40"/>
      <c r="C788" s="221" t="s">
        <v>1470</v>
      </c>
      <c r="D788" s="221" t="s">
        <v>279</v>
      </c>
      <c r="E788" s="222" t="s">
        <v>1471</v>
      </c>
      <c r="F788" s="223" t="s">
        <v>1472</v>
      </c>
      <c r="G788" s="224" t="s">
        <v>282</v>
      </c>
      <c r="H788" s="225">
        <v>38.25</v>
      </c>
      <c r="I788" s="226"/>
      <c r="J788" s="227">
        <f>ROUND(I788*H788,2)</f>
        <v>0</v>
      </c>
      <c r="K788" s="223" t="s">
        <v>283</v>
      </c>
      <c r="L788" s="45"/>
      <c r="M788" s="228" t="s">
        <v>1</v>
      </c>
      <c r="N788" s="229" t="s">
        <v>41</v>
      </c>
      <c r="O788" s="92"/>
      <c r="P788" s="230">
        <f>O788*H788</f>
        <v>0</v>
      </c>
      <c r="Q788" s="230">
        <v>0.026509999999999999</v>
      </c>
      <c r="R788" s="230">
        <f>Q788*H788</f>
        <v>1.0140075</v>
      </c>
      <c r="S788" s="230">
        <v>0</v>
      </c>
      <c r="T788" s="231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2" t="s">
        <v>377</v>
      </c>
      <c r="AT788" s="232" t="s">
        <v>279</v>
      </c>
      <c r="AU788" s="232" t="s">
        <v>85</v>
      </c>
      <c r="AY788" s="18" t="s">
        <v>277</v>
      </c>
      <c r="BE788" s="233">
        <f>IF(N788="základní",J788,0)</f>
        <v>0</v>
      </c>
      <c r="BF788" s="233">
        <f>IF(N788="snížená",J788,0)</f>
        <v>0</v>
      </c>
      <c r="BG788" s="233">
        <f>IF(N788="zákl. přenesená",J788,0)</f>
        <v>0</v>
      </c>
      <c r="BH788" s="233">
        <f>IF(N788="sníž. přenesená",J788,0)</f>
        <v>0</v>
      </c>
      <c r="BI788" s="233">
        <f>IF(N788="nulová",J788,0)</f>
        <v>0</v>
      </c>
      <c r="BJ788" s="18" t="s">
        <v>21</v>
      </c>
      <c r="BK788" s="233">
        <f>ROUND(I788*H788,2)</f>
        <v>0</v>
      </c>
      <c r="BL788" s="18" t="s">
        <v>377</v>
      </c>
      <c r="BM788" s="232" t="s">
        <v>1473</v>
      </c>
    </row>
    <row r="789" s="2" customFormat="1">
      <c r="A789" s="39"/>
      <c r="B789" s="40"/>
      <c r="C789" s="41"/>
      <c r="D789" s="234" t="s">
        <v>286</v>
      </c>
      <c r="E789" s="41"/>
      <c r="F789" s="235" t="s">
        <v>1474</v>
      </c>
      <c r="G789" s="41"/>
      <c r="H789" s="41"/>
      <c r="I789" s="236"/>
      <c r="J789" s="41"/>
      <c r="K789" s="41"/>
      <c r="L789" s="45"/>
      <c r="M789" s="237"/>
      <c r="N789" s="238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286</v>
      </c>
      <c r="AU789" s="18" t="s">
        <v>85</v>
      </c>
    </row>
    <row r="790" s="13" customFormat="1">
      <c r="A790" s="13"/>
      <c r="B790" s="239"/>
      <c r="C790" s="240"/>
      <c r="D790" s="234" t="s">
        <v>288</v>
      </c>
      <c r="E790" s="241" t="s">
        <v>1</v>
      </c>
      <c r="F790" s="242" t="s">
        <v>1475</v>
      </c>
      <c r="G790" s="240"/>
      <c r="H790" s="243">
        <v>38.25</v>
      </c>
      <c r="I790" s="244"/>
      <c r="J790" s="240"/>
      <c r="K790" s="240"/>
      <c r="L790" s="245"/>
      <c r="M790" s="246"/>
      <c r="N790" s="247"/>
      <c r="O790" s="247"/>
      <c r="P790" s="247"/>
      <c r="Q790" s="247"/>
      <c r="R790" s="247"/>
      <c r="S790" s="247"/>
      <c r="T790" s="24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49" t="s">
        <v>288</v>
      </c>
      <c r="AU790" s="249" t="s">
        <v>85</v>
      </c>
      <c r="AV790" s="13" t="s">
        <v>85</v>
      </c>
      <c r="AW790" s="13" t="s">
        <v>33</v>
      </c>
      <c r="AX790" s="13" t="s">
        <v>21</v>
      </c>
      <c r="AY790" s="249" t="s">
        <v>277</v>
      </c>
    </row>
    <row r="791" s="2" customFormat="1" ht="22.9" customHeight="1">
      <c r="A791" s="39"/>
      <c r="B791" s="40"/>
      <c r="C791" s="221" t="s">
        <v>1476</v>
      </c>
      <c r="D791" s="221" t="s">
        <v>279</v>
      </c>
      <c r="E791" s="222" t="s">
        <v>1477</v>
      </c>
      <c r="F791" s="223" t="s">
        <v>1478</v>
      </c>
      <c r="G791" s="224" t="s">
        <v>316</v>
      </c>
      <c r="H791" s="225">
        <v>1.4390000000000001</v>
      </c>
      <c r="I791" s="226"/>
      <c r="J791" s="227">
        <f>ROUND(I791*H791,2)</f>
        <v>0</v>
      </c>
      <c r="K791" s="223" t="s">
        <v>283</v>
      </c>
      <c r="L791" s="45"/>
      <c r="M791" s="228" t="s">
        <v>1</v>
      </c>
      <c r="N791" s="229" t="s">
        <v>41</v>
      </c>
      <c r="O791" s="92"/>
      <c r="P791" s="230">
        <f>O791*H791</f>
        <v>0</v>
      </c>
      <c r="Q791" s="230">
        <v>0</v>
      </c>
      <c r="R791" s="230">
        <f>Q791*H791</f>
        <v>0</v>
      </c>
      <c r="S791" s="230">
        <v>0</v>
      </c>
      <c r="T791" s="231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2" t="s">
        <v>377</v>
      </c>
      <c r="AT791" s="232" t="s">
        <v>279</v>
      </c>
      <c r="AU791" s="232" t="s">
        <v>85</v>
      </c>
      <c r="AY791" s="18" t="s">
        <v>277</v>
      </c>
      <c r="BE791" s="233">
        <f>IF(N791="základní",J791,0)</f>
        <v>0</v>
      </c>
      <c r="BF791" s="233">
        <f>IF(N791="snížená",J791,0)</f>
        <v>0</v>
      </c>
      <c r="BG791" s="233">
        <f>IF(N791="zákl. přenesená",J791,0)</f>
        <v>0</v>
      </c>
      <c r="BH791" s="233">
        <f>IF(N791="sníž. přenesená",J791,0)</f>
        <v>0</v>
      </c>
      <c r="BI791" s="233">
        <f>IF(N791="nulová",J791,0)</f>
        <v>0</v>
      </c>
      <c r="BJ791" s="18" t="s">
        <v>21</v>
      </c>
      <c r="BK791" s="233">
        <f>ROUND(I791*H791,2)</f>
        <v>0</v>
      </c>
      <c r="BL791" s="18" t="s">
        <v>377</v>
      </c>
      <c r="BM791" s="232" t="s">
        <v>1479</v>
      </c>
    </row>
    <row r="792" s="2" customFormat="1">
      <c r="A792" s="39"/>
      <c r="B792" s="40"/>
      <c r="C792" s="41"/>
      <c r="D792" s="234" t="s">
        <v>286</v>
      </c>
      <c r="E792" s="41"/>
      <c r="F792" s="235" t="s">
        <v>1480</v>
      </c>
      <c r="G792" s="41"/>
      <c r="H792" s="41"/>
      <c r="I792" s="236"/>
      <c r="J792" s="41"/>
      <c r="K792" s="41"/>
      <c r="L792" s="45"/>
      <c r="M792" s="237"/>
      <c r="N792" s="238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286</v>
      </c>
      <c r="AU792" s="18" t="s">
        <v>85</v>
      </c>
    </row>
    <row r="793" s="12" customFormat="1" ht="22.8" customHeight="1">
      <c r="A793" s="12"/>
      <c r="B793" s="205"/>
      <c r="C793" s="206"/>
      <c r="D793" s="207" t="s">
        <v>75</v>
      </c>
      <c r="E793" s="219" t="s">
        <v>1481</v>
      </c>
      <c r="F793" s="219" t="s">
        <v>1482</v>
      </c>
      <c r="G793" s="206"/>
      <c r="H793" s="206"/>
      <c r="I793" s="209"/>
      <c r="J793" s="220">
        <f>BK793</f>
        <v>0</v>
      </c>
      <c r="K793" s="206"/>
      <c r="L793" s="211"/>
      <c r="M793" s="212"/>
      <c r="N793" s="213"/>
      <c r="O793" s="213"/>
      <c r="P793" s="214">
        <f>SUM(P794:P837)</f>
        <v>0</v>
      </c>
      <c r="Q793" s="213"/>
      <c r="R793" s="214">
        <f>SUM(R794:R837)</f>
        <v>0.1061686</v>
      </c>
      <c r="S793" s="213"/>
      <c r="T793" s="215">
        <f>SUM(T794:T837)</f>
        <v>0.18138260000000001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6" t="s">
        <v>85</v>
      </c>
      <c r="AT793" s="217" t="s">
        <v>75</v>
      </c>
      <c r="AU793" s="217" t="s">
        <v>21</v>
      </c>
      <c r="AY793" s="216" t="s">
        <v>277</v>
      </c>
      <c r="BK793" s="218">
        <f>SUM(BK794:BK837)</f>
        <v>0</v>
      </c>
    </row>
    <row r="794" s="2" customFormat="1" ht="14.5" customHeight="1">
      <c r="A794" s="39"/>
      <c r="B794" s="40"/>
      <c r="C794" s="221" t="s">
        <v>1483</v>
      </c>
      <c r="D794" s="221" t="s">
        <v>279</v>
      </c>
      <c r="E794" s="222" t="s">
        <v>1484</v>
      </c>
      <c r="F794" s="223" t="s">
        <v>1485</v>
      </c>
      <c r="G794" s="224" t="s">
        <v>607</v>
      </c>
      <c r="H794" s="225">
        <v>16.079999999999998</v>
      </c>
      <c r="I794" s="226"/>
      <c r="J794" s="227">
        <f>ROUND(I794*H794,2)</f>
        <v>0</v>
      </c>
      <c r="K794" s="223" t="s">
        <v>283</v>
      </c>
      <c r="L794" s="45"/>
      <c r="M794" s="228" t="s">
        <v>1</v>
      </c>
      <c r="N794" s="229" t="s">
        <v>41</v>
      </c>
      <c r="O794" s="92"/>
      <c r="P794" s="230">
        <f>O794*H794</f>
        <v>0</v>
      </c>
      <c r="Q794" s="230">
        <v>0</v>
      </c>
      <c r="R794" s="230">
        <f>Q794*H794</f>
        <v>0</v>
      </c>
      <c r="S794" s="230">
        <v>0.0016999999999999999</v>
      </c>
      <c r="T794" s="231">
        <f>S794*H794</f>
        <v>0.027335999999999996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32" t="s">
        <v>377</v>
      </c>
      <c r="AT794" s="232" t="s">
        <v>279</v>
      </c>
      <c r="AU794" s="232" t="s">
        <v>85</v>
      </c>
      <c r="AY794" s="18" t="s">
        <v>277</v>
      </c>
      <c r="BE794" s="233">
        <f>IF(N794="základní",J794,0)</f>
        <v>0</v>
      </c>
      <c r="BF794" s="233">
        <f>IF(N794="snížená",J794,0)</f>
        <v>0</v>
      </c>
      <c r="BG794" s="233">
        <f>IF(N794="zákl. přenesená",J794,0)</f>
        <v>0</v>
      </c>
      <c r="BH794" s="233">
        <f>IF(N794="sníž. přenesená",J794,0)</f>
        <v>0</v>
      </c>
      <c r="BI794" s="233">
        <f>IF(N794="nulová",J794,0)</f>
        <v>0</v>
      </c>
      <c r="BJ794" s="18" t="s">
        <v>21</v>
      </c>
      <c r="BK794" s="233">
        <f>ROUND(I794*H794,2)</f>
        <v>0</v>
      </c>
      <c r="BL794" s="18" t="s">
        <v>377</v>
      </c>
      <c r="BM794" s="232" t="s">
        <v>1486</v>
      </c>
    </row>
    <row r="795" s="2" customFormat="1">
      <c r="A795" s="39"/>
      <c r="B795" s="40"/>
      <c r="C795" s="41"/>
      <c r="D795" s="234" t="s">
        <v>286</v>
      </c>
      <c r="E795" s="41"/>
      <c r="F795" s="235" t="s">
        <v>1487</v>
      </c>
      <c r="G795" s="41"/>
      <c r="H795" s="41"/>
      <c r="I795" s="236"/>
      <c r="J795" s="41"/>
      <c r="K795" s="41"/>
      <c r="L795" s="45"/>
      <c r="M795" s="237"/>
      <c r="N795" s="238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286</v>
      </c>
      <c r="AU795" s="18" t="s">
        <v>85</v>
      </c>
    </row>
    <row r="796" s="13" customFormat="1">
      <c r="A796" s="13"/>
      <c r="B796" s="239"/>
      <c r="C796" s="240"/>
      <c r="D796" s="234" t="s">
        <v>288</v>
      </c>
      <c r="E796" s="241" t="s">
        <v>1</v>
      </c>
      <c r="F796" s="242" t="s">
        <v>1488</v>
      </c>
      <c r="G796" s="240"/>
      <c r="H796" s="243">
        <v>16.079999999999998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9" t="s">
        <v>288</v>
      </c>
      <c r="AU796" s="249" t="s">
        <v>85</v>
      </c>
      <c r="AV796" s="13" t="s">
        <v>85</v>
      </c>
      <c r="AW796" s="13" t="s">
        <v>33</v>
      </c>
      <c r="AX796" s="13" t="s">
        <v>21</v>
      </c>
      <c r="AY796" s="249" t="s">
        <v>277</v>
      </c>
    </row>
    <row r="797" s="2" customFormat="1" ht="20.5" customHeight="1">
      <c r="A797" s="39"/>
      <c r="B797" s="40"/>
      <c r="C797" s="221" t="s">
        <v>1489</v>
      </c>
      <c r="D797" s="221" t="s">
        <v>279</v>
      </c>
      <c r="E797" s="222" t="s">
        <v>1490</v>
      </c>
      <c r="F797" s="223" t="s">
        <v>1491</v>
      </c>
      <c r="G797" s="224" t="s">
        <v>607</v>
      </c>
      <c r="H797" s="225">
        <v>14.279999999999999</v>
      </c>
      <c r="I797" s="226"/>
      <c r="J797" s="227">
        <f>ROUND(I797*H797,2)</f>
        <v>0</v>
      </c>
      <c r="K797" s="223" t="s">
        <v>283</v>
      </c>
      <c r="L797" s="45"/>
      <c r="M797" s="228" t="s">
        <v>1</v>
      </c>
      <c r="N797" s="229" t="s">
        <v>41</v>
      </c>
      <c r="O797" s="92"/>
      <c r="P797" s="230">
        <f>O797*H797</f>
        <v>0</v>
      </c>
      <c r="Q797" s="230">
        <v>0</v>
      </c>
      <c r="R797" s="230">
        <f>Q797*H797</f>
        <v>0</v>
      </c>
      <c r="S797" s="230">
        <v>0.0017700000000000001</v>
      </c>
      <c r="T797" s="231">
        <f>S797*H797</f>
        <v>0.025275599999999999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32" t="s">
        <v>377</v>
      </c>
      <c r="AT797" s="232" t="s">
        <v>279</v>
      </c>
      <c r="AU797" s="232" t="s">
        <v>85</v>
      </c>
      <c r="AY797" s="18" t="s">
        <v>277</v>
      </c>
      <c r="BE797" s="233">
        <f>IF(N797="základní",J797,0)</f>
        <v>0</v>
      </c>
      <c r="BF797" s="233">
        <f>IF(N797="snížená",J797,0)</f>
        <v>0</v>
      </c>
      <c r="BG797" s="233">
        <f>IF(N797="zákl. přenesená",J797,0)</f>
        <v>0</v>
      </c>
      <c r="BH797" s="233">
        <f>IF(N797="sníž. přenesená",J797,0)</f>
        <v>0</v>
      </c>
      <c r="BI797" s="233">
        <f>IF(N797="nulová",J797,0)</f>
        <v>0</v>
      </c>
      <c r="BJ797" s="18" t="s">
        <v>21</v>
      </c>
      <c r="BK797" s="233">
        <f>ROUND(I797*H797,2)</f>
        <v>0</v>
      </c>
      <c r="BL797" s="18" t="s">
        <v>377</v>
      </c>
      <c r="BM797" s="232" t="s">
        <v>1492</v>
      </c>
    </row>
    <row r="798" s="2" customFormat="1">
      <c r="A798" s="39"/>
      <c r="B798" s="40"/>
      <c r="C798" s="41"/>
      <c r="D798" s="234" t="s">
        <v>286</v>
      </c>
      <c r="E798" s="41"/>
      <c r="F798" s="235" t="s">
        <v>1493</v>
      </c>
      <c r="G798" s="41"/>
      <c r="H798" s="41"/>
      <c r="I798" s="236"/>
      <c r="J798" s="41"/>
      <c r="K798" s="41"/>
      <c r="L798" s="45"/>
      <c r="M798" s="237"/>
      <c r="N798" s="238"/>
      <c r="O798" s="92"/>
      <c r="P798" s="92"/>
      <c r="Q798" s="92"/>
      <c r="R798" s="92"/>
      <c r="S798" s="92"/>
      <c r="T798" s="93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286</v>
      </c>
      <c r="AU798" s="18" t="s">
        <v>85</v>
      </c>
    </row>
    <row r="799" s="13" customFormat="1">
      <c r="A799" s="13"/>
      <c r="B799" s="239"/>
      <c r="C799" s="240"/>
      <c r="D799" s="234" t="s">
        <v>288</v>
      </c>
      <c r="E799" s="241" t="s">
        <v>1</v>
      </c>
      <c r="F799" s="242" t="s">
        <v>1494</v>
      </c>
      <c r="G799" s="240"/>
      <c r="H799" s="243">
        <v>14.279999999999999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9" t="s">
        <v>288</v>
      </c>
      <c r="AU799" s="249" t="s">
        <v>85</v>
      </c>
      <c r="AV799" s="13" t="s">
        <v>85</v>
      </c>
      <c r="AW799" s="13" t="s">
        <v>33</v>
      </c>
      <c r="AX799" s="13" t="s">
        <v>21</v>
      </c>
      <c r="AY799" s="249" t="s">
        <v>277</v>
      </c>
    </row>
    <row r="800" s="2" customFormat="1" ht="14.5" customHeight="1">
      <c r="A800" s="39"/>
      <c r="B800" s="40"/>
      <c r="C800" s="221" t="s">
        <v>1495</v>
      </c>
      <c r="D800" s="221" t="s">
        <v>279</v>
      </c>
      <c r="E800" s="222" t="s">
        <v>1496</v>
      </c>
      <c r="F800" s="223" t="s">
        <v>1497</v>
      </c>
      <c r="G800" s="224" t="s">
        <v>607</v>
      </c>
      <c r="H800" s="225">
        <v>18.600000000000001</v>
      </c>
      <c r="I800" s="226"/>
      <c r="J800" s="227">
        <f>ROUND(I800*H800,2)</f>
        <v>0</v>
      </c>
      <c r="K800" s="223" t="s">
        <v>283</v>
      </c>
      <c r="L800" s="45"/>
      <c r="M800" s="228" t="s">
        <v>1</v>
      </c>
      <c r="N800" s="229" t="s">
        <v>41</v>
      </c>
      <c r="O800" s="92"/>
      <c r="P800" s="230">
        <f>O800*H800</f>
        <v>0</v>
      </c>
      <c r="Q800" s="230">
        <v>0</v>
      </c>
      <c r="R800" s="230">
        <f>Q800*H800</f>
        <v>0</v>
      </c>
      <c r="S800" s="230">
        <v>0.00167</v>
      </c>
      <c r="T800" s="231">
        <f>S800*H800</f>
        <v>0.031062000000000003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2" t="s">
        <v>377</v>
      </c>
      <c r="AT800" s="232" t="s">
        <v>279</v>
      </c>
      <c r="AU800" s="232" t="s">
        <v>85</v>
      </c>
      <c r="AY800" s="18" t="s">
        <v>277</v>
      </c>
      <c r="BE800" s="233">
        <f>IF(N800="základní",J800,0)</f>
        <v>0</v>
      </c>
      <c r="BF800" s="233">
        <f>IF(N800="snížená",J800,0)</f>
        <v>0</v>
      </c>
      <c r="BG800" s="233">
        <f>IF(N800="zákl. přenesená",J800,0)</f>
        <v>0</v>
      </c>
      <c r="BH800" s="233">
        <f>IF(N800="sníž. přenesená",J800,0)</f>
        <v>0</v>
      </c>
      <c r="BI800" s="233">
        <f>IF(N800="nulová",J800,0)</f>
        <v>0</v>
      </c>
      <c r="BJ800" s="18" t="s">
        <v>21</v>
      </c>
      <c r="BK800" s="233">
        <f>ROUND(I800*H800,2)</f>
        <v>0</v>
      </c>
      <c r="BL800" s="18" t="s">
        <v>377</v>
      </c>
      <c r="BM800" s="232" t="s">
        <v>1498</v>
      </c>
    </row>
    <row r="801" s="2" customFormat="1">
      <c r="A801" s="39"/>
      <c r="B801" s="40"/>
      <c r="C801" s="41"/>
      <c r="D801" s="234" t="s">
        <v>286</v>
      </c>
      <c r="E801" s="41"/>
      <c r="F801" s="235" t="s">
        <v>1499</v>
      </c>
      <c r="G801" s="41"/>
      <c r="H801" s="41"/>
      <c r="I801" s="236"/>
      <c r="J801" s="41"/>
      <c r="K801" s="41"/>
      <c r="L801" s="45"/>
      <c r="M801" s="237"/>
      <c r="N801" s="238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286</v>
      </c>
      <c r="AU801" s="18" t="s">
        <v>85</v>
      </c>
    </row>
    <row r="802" s="13" customFormat="1">
      <c r="A802" s="13"/>
      <c r="B802" s="239"/>
      <c r="C802" s="240"/>
      <c r="D802" s="234" t="s">
        <v>288</v>
      </c>
      <c r="E802" s="241" t="s">
        <v>1</v>
      </c>
      <c r="F802" s="242" t="s">
        <v>1500</v>
      </c>
      <c r="G802" s="240"/>
      <c r="H802" s="243">
        <v>18.600000000000001</v>
      </c>
      <c r="I802" s="244"/>
      <c r="J802" s="240"/>
      <c r="K802" s="240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288</v>
      </c>
      <c r="AU802" s="249" t="s">
        <v>85</v>
      </c>
      <c r="AV802" s="13" t="s">
        <v>85</v>
      </c>
      <c r="AW802" s="13" t="s">
        <v>33</v>
      </c>
      <c r="AX802" s="13" t="s">
        <v>21</v>
      </c>
      <c r="AY802" s="249" t="s">
        <v>277</v>
      </c>
    </row>
    <row r="803" s="2" customFormat="1" ht="14.5" customHeight="1">
      <c r="A803" s="39"/>
      <c r="B803" s="40"/>
      <c r="C803" s="221" t="s">
        <v>1501</v>
      </c>
      <c r="D803" s="221" t="s">
        <v>279</v>
      </c>
      <c r="E803" s="222" t="s">
        <v>1502</v>
      </c>
      <c r="F803" s="223" t="s">
        <v>1503</v>
      </c>
      <c r="G803" s="224" t="s">
        <v>607</v>
      </c>
      <c r="H803" s="225">
        <v>6.7000000000000002</v>
      </c>
      <c r="I803" s="226"/>
      <c r="J803" s="227">
        <f>ROUND(I803*H803,2)</f>
        <v>0</v>
      </c>
      <c r="K803" s="223" t="s">
        <v>283</v>
      </c>
      <c r="L803" s="45"/>
      <c r="M803" s="228" t="s">
        <v>1</v>
      </c>
      <c r="N803" s="229" t="s">
        <v>41</v>
      </c>
      <c r="O803" s="92"/>
      <c r="P803" s="230">
        <f>O803*H803</f>
        <v>0</v>
      </c>
      <c r="Q803" s="230">
        <v>0</v>
      </c>
      <c r="R803" s="230">
        <f>Q803*H803</f>
        <v>0</v>
      </c>
      <c r="S803" s="230">
        <v>0.00175</v>
      </c>
      <c r="T803" s="231">
        <f>S803*H803</f>
        <v>0.011725000000000001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2" t="s">
        <v>377</v>
      </c>
      <c r="AT803" s="232" t="s">
        <v>279</v>
      </c>
      <c r="AU803" s="232" t="s">
        <v>85</v>
      </c>
      <c r="AY803" s="18" t="s">
        <v>277</v>
      </c>
      <c r="BE803" s="233">
        <f>IF(N803="základní",J803,0)</f>
        <v>0</v>
      </c>
      <c r="BF803" s="233">
        <f>IF(N803="snížená",J803,0)</f>
        <v>0</v>
      </c>
      <c r="BG803" s="233">
        <f>IF(N803="zákl. přenesená",J803,0)</f>
        <v>0</v>
      </c>
      <c r="BH803" s="233">
        <f>IF(N803="sníž. přenesená",J803,0)</f>
        <v>0</v>
      </c>
      <c r="BI803" s="233">
        <f>IF(N803="nulová",J803,0)</f>
        <v>0</v>
      </c>
      <c r="BJ803" s="18" t="s">
        <v>21</v>
      </c>
      <c r="BK803" s="233">
        <f>ROUND(I803*H803,2)</f>
        <v>0</v>
      </c>
      <c r="BL803" s="18" t="s">
        <v>377</v>
      </c>
      <c r="BM803" s="232" t="s">
        <v>1504</v>
      </c>
    </row>
    <row r="804" s="2" customFormat="1">
      <c r="A804" s="39"/>
      <c r="B804" s="40"/>
      <c r="C804" s="41"/>
      <c r="D804" s="234" t="s">
        <v>286</v>
      </c>
      <c r="E804" s="41"/>
      <c r="F804" s="235" t="s">
        <v>1505</v>
      </c>
      <c r="G804" s="41"/>
      <c r="H804" s="41"/>
      <c r="I804" s="236"/>
      <c r="J804" s="41"/>
      <c r="K804" s="41"/>
      <c r="L804" s="45"/>
      <c r="M804" s="237"/>
      <c r="N804" s="238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286</v>
      </c>
      <c r="AU804" s="18" t="s">
        <v>85</v>
      </c>
    </row>
    <row r="805" s="2" customFormat="1" ht="14.5" customHeight="1">
      <c r="A805" s="39"/>
      <c r="B805" s="40"/>
      <c r="C805" s="221" t="s">
        <v>1506</v>
      </c>
      <c r="D805" s="221" t="s">
        <v>279</v>
      </c>
      <c r="E805" s="222" t="s">
        <v>1507</v>
      </c>
      <c r="F805" s="223" t="s">
        <v>1508</v>
      </c>
      <c r="G805" s="224" t="s">
        <v>607</v>
      </c>
      <c r="H805" s="225">
        <v>14.279999999999999</v>
      </c>
      <c r="I805" s="226"/>
      <c r="J805" s="227">
        <f>ROUND(I805*H805,2)</f>
        <v>0</v>
      </c>
      <c r="K805" s="223" t="s">
        <v>283</v>
      </c>
      <c r="L805" s="45"/>
      <c r="M805" s="228" t="s">
        <v>1</v>
      </c>
      <c r="N805" s="229" t="s">
        <v>41</v>
      </c>
      <c r="O805" s="92"/>
      <c r="P805" s="230">
        <f>O805*H805</f>
        <v>0</v>
      </c>
      <c r="Q805" s="230">
        <v>0</v>
      </c>
      <c r="R805" s="230">
        <f>Q805*H805</f>
        <v>0</v>
      </c>
      <c r="S805" s="230">
        <v>0.0025999999999999999</v>
      </c>
      <c r="T805" s="231">
        <f>S805*H805</f>
        <v>0.037127999999999994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2" t="s">
        <v>377</v>
      </c>
      <c r="AT805" s="232" t="s">
        <v>279</v>
      </c>
      <c r="AU805" s="232" t="s">
        <v>85</v>
      </c>
      <c r="AY805" s="18" t="s">
        <v>277</v>
      </c>
      <c r="BE805" s="233">
        <f>IF(N805="základní",J805,0)</f>
        <v>0</v>
      </c>
      <c r="BF805" s="233">
        <f>IF(N805="snížená",J805,0)</f>
        <v>0</v>
      </c>
      <c r="BG805" s="233">
        <f>IF(N805="zákl. přenesená",J805,0)</f>
        <v>0</v>
      </c>
      <c r="BH805" s="233">
        <f>IF(N805="sníž. přenesená",J805,0)</f>
        <v>0</v>
      </c>
      <c r="BI805" s="233">
        <f>IF(N805="nulová",J805,0)</f>
        <v>0</v>
      </c>
      <c r="BJ805" s="18" t="s">
        <v>21</v>
      </c>
      <c r="BK805" s="233">
        <f>ROUND(I805*H805,2)</f>
        <v>0</v>
      </c>
      <c r="BL805" s="18" t="s">
        <v>377</v>
      </c>
      <c r="BM805" s="232" t="s">
        <v>1509</v>
      </c>
    </row>
    <row r="806" s="2" customFormat="1">
      <c r="A806" s="39"/>
      <c r="B806" s="40"/>
      <c r="C806" s="41"/>
      <c r="D806" s="234" t="s">
        <v>286</v>
      </c>
      <c r="E806" s="41"/>
      <c r="F806" s="235" t="s">
        <v>1510</v>
      </c>
      <c r="G806" s="41"/>
      <c r="H806" s="41"/>
      <c r="I806" s="236"/>
      <c r="J806" s="41"/>
      <c r="K806" s="41"/>
      <c r="L806" s="45"/>
      <c r="M806" s="237"/>
      <c r="N806" s="238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286</v>
      </c>
      <c r="AU806" s="18" t="s">
        <v>85</v>
      </c>
    </row>
    <row r="807" s="13" customFormat="1">
      <c r="A807" s="13"/>
      <c r="B807" s="239"/>
      <c r="C807" s="240"/>
      <c r="D807" s="234" t="s">
        <v>288</v>
      </c>
      <c r="E807" s="241" t="s">
        <v>1</v>
      </c>
      <c r="F807" s="242" t="s">
        <v>1494</v>
      </c>
      <c r="G807" s="240"/>
      <c r="H807" s="243">
        <v>14.279999999999999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9" t="s">
        <v>288</v>
      </c>
      <c r="AU807" s="249" t="s">
        <v>85</v>
      </c>
      <c r="AV807" s="13" t="s">
        <v>85</v>
      </c>
      <c r="AW807" s="13" t="s">
        <v>33</v>
      </c>
      <c r="AX807" s="13" t="s">
        <v>21</v>
      </c>
      <c r="AY807" s="249" t="s">
        <v>277</v>
      </c>
    </row>
    <row r="808" s="2" customFormat="1" ht="14.5" customHeight="1">
      <c r="A808" s="39"/>
      <c r="B808" s="40"/>
      <c r="C808" s="221" t="s">
        <v>1511</v>
      </c>
      <c r="D808" s="221" t="s">
        <v>279</v>
      </c>
      <c r="E808" s="222" t="s">
        <v>1512</v>
      </c>
      <c r="F808" s="223" t="s">
        <v>1513</v>
      </c>
      <c r="G808" s="224" t="s">
        <v>607</v>
      </c>
      <c r="H808" s="225">
        <v>12.4</v>
      </c>
      <c r="I808" s="226"/>
      <c r="J808" s="227">
        <f>ROUND(I808*H808,2)</f>
        <v>0</v>
      </c>
      <c r="K808" s="223" t="s">
        <v>283</v>
      </c>
      <c r="L808" s="45"/>
      <c r="M808" s="228" t="s">
        <v>1</v>
      </c>
      <c r="N808" s="229" t="s">
        <v>41</v>
      </c>
      <c r="O808" s="92"/>
      <c r="P808" s="230">
        <f>O808*H808</f>
        <v>0</v>
      </c>
      <c r="Q808" s="230">
        <v>0</v>
      </c>
      <c r="R808" s="230">
        <f>Q808*H808</f>
        <v>0</v>
      </c>
      <c r="S808" s="230">
        <v>0.0039399999999999999</v>
      </c>
      <c r="T808" s="231">
        <f>S808*H808</f>
        <v>0.048856000000000004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2" t="s">
        <v>377</v>
      </c>
      <c r="AT808" s="232" t="s">
        <v>279</v>
      </c>
      <c r="AU808" s="232" t="s">
        <v>85</v>
      </c>
      <c r="AY808" s="18" t="s">
        <v>277</v>
      </c>
      <c r="BE808" s="233">
        <f>IF(N808="základní",J808,0)</f>
        <v>0</v>
      </c>
      <c r="BF808" s="233">
        <f>IF(N808="snížená",J808,0)</f>
        <v>0</v>
      </c>
      <c r="BG808" s="233">
        <f>IF(N808="zákl. přenesená",J808,0)</f>
        <v>0</v>
      </c>
      <c r="BH808" s="233">
        <f>IF(N808="sníž. přenesená",J808,0)</f>
        <v>0</v>
      </c>
      <c r="BI808" s="233">
        <f>IF(N808="nulová",J808,0)</f>
        <v>0</v>
      </c>
      <c r="BJ808" s="18" t="s">
        <v>21</v>
      </c>
      <c r="BK808" s="233">
        <f>ROUND(I808*H808,2)</f>
        <v>0</v>
      </c>
      <c r="BL808" s="18" t="s">
        <v>377</v>
      </c>
      <c r="BM808" s="232" t="s">
        <v>1514</v>
      </c>
    </row>
    <row r="809" s="2" customFormat="1">
      <c r="A809" s="39"/>
      <c r="B809" s="40"/>
      <c r="C809" s="41"/>
      <c r="D809" s="234" t="s">
        <v>286</v>
      </c>
      <c r="E809" s="41"/>
      <c r="F809" s="235" t="s">
        <v>1515</v>
      </c>
      <c r="G809" s="41"/>
      <c r="H809" s="41"/>
      <c r="I809" s="236"/>
      <c r="J809" s="41"/>
      <c r="K809" s="41"/>
      <c r="L809" s="45"/>
      <c r="M809" s="237"/>
      <c r="N809" s="238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286</v>
      </c>
      <c r="AU809" s="18" t="s">
        <v>85</v>
      </c>
    </row>
    <row r="810" s="13" customFormat="1">
      <c r="A810" s="13"/>
      <c r="B810" s="239"/>
      <c r="C810" s="240"/>
      <c r="D810" s="234" t="s">
        <v>288</v>
      </c>
      <c r="E810" s="241" t="s">
        <v>1</v>
      </c>
      <c r="F810" s="242" t="s">
        <v>1516</v>
      </c>
      <c r="G810" s="240"/>
      <c r="H810" s="243">
        <v>12.4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288</v>
      </c>
      <c r="AU810" s="249" t="s">
        <v>85</v>
      </c>
      <c r="AV810" s="13" t="s">
        <v>85</v>
      </c>
      <c r="AW810" s="13" t="s">
        <v>33</v>
      </c>
      <c r="AX810" s="13" t="s">
        <v>21</v>
      </c>
      <c r="AY810" s="249" t="s">
        <v>277</v>
      </c>
    </row>
    <row r="811" s="2" customFormat="1" ht="22.9" customHeight="1">
      <c r="A811" s="39"/>
      <c r="B811" s="40"/>
      <c r="C811" s="221" t="s">
        <v>1517</v>
      </c>
      <c r="D811" s="221" t="s">
        <v>279</v>
      </c>
      <c r="E811" s="222" t="s">
        <v>1518</v>
      </c>
      <c r="F811" s="223" t="s">
        <v>1519</v>
      </c>
      <c r="G811" s="224" t="s">
        <v>607</v>
      </c>
      <c r="H811" s="225">
        <v>14.279999999999999</v>
      </c>
      <c r="I811" s="226"/>
      <c r="J811" s="227">
        <f>ROUND(I811*H811,2)</f>
        <v>0</v>
      </c>
      <c r="K811" s="223" t="s">
        <v>283</v>
      </c>
      <c r="L811" s="45"/>
      <c r="M811" s="228" t="s">
        <v>1</v>
      </c>
      <c r="N811" s="229" t="s">
        <v>41</v>
      </c>
      <c r="O811" s="92"/>
      <c r="P811" s="230">
        <f>O811*H811</f>
        <v>0</v>
      </c>
      <c r="Q811" s="230">
        <v>0.00056999999999999998</v>
      </c>
      <c r="R811" s="230">
        <f>Q811*H811</f>
        <v>0.0081395999999999986</v>
      </c>
      <c r="S811" s="230">
        <v>0</v>
      </c>
      <c r="T811" s="231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2" t="s">
        <v>377</v>
      </c>
      <c r="AT811" s="232" t="s">
        <v>279</v>
      </c>
      <c r="AU811" s="232" t="s">
        <v>85</v>
      </c>
      <c r="AY811" s="18" t="s">
        <v>277</v>
      </c>
      <c r="BE811" s="233">
        <f>IF(N811="základní",J811,0)</f>
        <v>0</v>
      </c>
      <c r="BF811" s="233">
        <f>IF(N811="snížená",J811,0)</f>
        <v>0</v>
      </c>
      <c r="BG811" s="233">
        <f>IF(N811="zákl. přenesená",J811,0)</f>
        <v>0</v>
      </c>
      <c r="BH811" s="233">
        <f>IF(N811="sníž. přenesená",J811,0)</f>
        <v>0</v>
      </c>
      <c r="BI811" s="233">
        <f>IF(N811="nulová",J811,0)</f>
        <v>0</v>
      </c>
      <c r="BJ811" s="18" t="s">
        <v>21</v>
      </c>
      <c r="BK811" s="233">
        <f>ROUND(I811*H811,2)</f>
        <v>0</v>
      </c>
      <c r="BL811" s="18" t="s">
        <v>377</v>
      </c>
      <c r="BM811" s="232" t="s">
        <v>1520</v>
      </c>
    </row>
    <row r="812" s="2" customFormat="1">
      <c r="A812" s="39"/>
      <c r="B812" s="40"/>
      <c r="C812" s="41"/>
      <c r="D812" s="234" t="s">
        <v>286</v>
      </c>
      <c r="E812" s="41"/>
      <c r="F812" s="235" t="s">
        <v>1521</v>
      </c>
      <c r="G812" s="41"/>
      <c r="H812" s="41"/>
      <c r="I812" s="236"/>
      <c r="J812" s="41"/>
      <c r="K812" s="41"/>
      <c r="L812" s="45"/>
      <c r="M812" s="237"/>
      <c r="N812" s="238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286</v>
      </c>
      <c r="AU812" s="18" t="s">
        <v>85</v>
      </c>
    </row>
    <row r="813" s="13" customFormat="1">
      <c r="A813" s="13"/>
      <c r="B813" s="239"/>
      <c r="C813" s="240"/>
      <c r="D813" s="234" t="s">
        <v>288</v>
      </c>
      <c r="E813" s="241" t="s">
        <v>1</v>
      </c>
      <c r="F813" s="242" t="s">
        <v>1494</v>
      </c>
      <c r="G813" s="240"/>
      <c r="H813" s="243">
        <v>14.279999999999999</v>
      </c>
      <c r="I813" s="244"/>
      <c r="J813" s="240"/>
      <c r="K813" s="240"/>
      <c r="L813" s="245"/>
      <c r="M813" s="246"/>
      <c r="N813" s="247"/>
      <c r="O813" s="247"/>
      <c r="P813" s="247"/>
      <c r="Q813" s="247"/>
      <c r="R813" s="247"/>
      <c r="S813" s="247"/>
      <c r="T813" s="24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9" t="s">
        <v>288</v>
      </c>
      <c r="AU813" s="249" t="s">
        <v>85</v>
      </c>
      <c r="AV813" s="13" t="s">
        <v>85</v>
      </c>
      <c r="AW813" s="13" t="s">
        <v>33</v>
      </c>
      <c r="AX813" s="13" t="s">
        <v>21</v>
      </c>
      <c r="AY813" s="249" t="s">
        <v>277</v>
      </c>
    </row>
    <row r="814" s="2" customFormat="1" ht="22.9" customHeight="1">
      <c r="A814" s="39"/>
      <c r="B814" s="40"/>
      <c r="C814" s="221" t="s">
        <v>1522</v>
      </c>
      <c r="D814" s="221" t="s">
        <v>279</v>
      </c>
      <c r="E814" s="222" t="s">
        <v>1523</v>
      </c>
      <c r="F814" s="223" t="s">
        <v>1524</v>
      </c>
      <c r="G814" s="224" t="s">
        <v>607</v>
      </c>
      <c r="H814" s="225">
        <v>15.6</v>
      </c>
      <c r="I814" s="226"/>
      <c r="J814" s="227">
        <f>ROUND(I814*H814,2)</f>
        <v>0</v>
      </c>
      <c r="K814" s="223" t="s">
        <v>283</v>
      </c>
      <c r="L814" s="45"/>
      <c r="M814" s="228" t="s">
        <v>1</v>
      </c>
      <c r="N814" s="229" t="s">
        <v>41</v>
      </c>
      <c r="O814" s="92"/>
      <c r="P814" s="230">
        <f>O814*H814</f>
        <v>0</v>
      </c>
      <c r="Q814" s="230">
        <v>0.0011100000000000001</v>
      </c>
      <c r="R814" s="230">
        <f>Q814*H814</f>
        <v>0.017316000000000002</v>
      </c>
      <c r="S814" s="230">
        <v>0</v>
      </c>
      <c r="T814" s="231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2" t="s">
        <v>377</v>
      </c>
      <c r="AT814" s="232" t="s">
        <v>279</v>
      </c>
      <c r="AU814" s="232" t="s">
        <v>85</v>
      </c>
      <c r="AY814" s="18" t="s">
        <v>277</v>
      </c>
      <c r="BE814" s="233">
        <f>IF(N814="základní",J814,0)</f>
        <v>0</v>
      </c>
      <c r="BF814" s="233">
        <f>IF(N814="snížená",J814,0)</f>
        <v>0</v>
      </c>
      <c r="BG814" s="233">
        <f>IF(N814="zákl. přenesená",J814,0)</f>
        <v>0</v>
      </c>
      <c r="BH814" s="233">
        <f>IF(N814="sníž. přenesená",J814,0)</f>
        <v>0</v>
      </c>
      <c r="BI814" s="233">
        <f>IF(N814="nulová",J814,0)</f>
        <v>0</v>
      </c>
      <c r="BJ814" s="18" t="s">
        <v>21</v>
      </c>
      <c r="BK814" s="233">
        <f>ROUND(I814*H814,2)</f>
        <v>0</v>
      </c>
      <c r="BL814" s="18" t="s">
        <v>377</v>
      </c>
      <c r="BM814" s="232" t="s">
        <v>1525</v>
      </c>
    </row>
    <row r="815" s="2" customFormat="1">
      <c r="A815" s="39"/>
      <c r="B815" s="40"/>
      <c r="C815" s="41"/>
      <c r="D815" s="234" t="s">
        <v>286</v>
      </c>
      <c r="E815" s="41"/>
      <c r="F815" s="235" t="s">
        <v>1526</v>
      </c>
      <c r="G815" s="41"/>
      <c r="H815" s="41"/>
      <c r="I815" s="236"/>
      <c r="J815" s="41"/>
      <c r="K815" s="41"/>
      <c r="L815" s="45"/>
      <c r="M815" s="237"/>
      <c r="N815" s="238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286</v>
      </c>
      <c r="AU815" s="18" t="s">
        <v>85</v>
      </c>
    </row>
    <row r="816" s="13" customFormat="1">
      <c r="A816" s="13"/>
      <c r="B816" s="239"/>
      <c r="C816" s="240"/>
      <c r="D816" s="234" t="s">
        <v>288</v>
      </c>
      <c r="E816" s="241" t="s">
        <v>1</v>
      </c>
      <c r="F816" s="242" t="s">
        <v>1527</v>
      </c>
      <c r="G816" s="240"/>
      <c r="H816" s="243">
        <v>15.6</v>
      </c>
      <c r="I816" s="244"/>
      <c r="J816" s="240"/>
      <c r="K816" s="240"/>
      <c r="L816" s="245"/>
      <c r="M816" s="246"/>
      <c r="N816" s="247"/>
      <c r="O816" s="247"/>
      <c r="P816" s="247"/>
      <c r="Q816" s="247"/>
      <c r="R816" s="247"/>
      <c r="S816" s="247"/>
      <c r="T816" s="24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9" t="s">
        <v>288</v>
      </c>
      <c r="AU816" s="249" t="s">
        <v>85</v>
      </c>
      <c r="AV816" s="13" t="s">
        <v>85</v>
      </c>
      <c r="AW816" s="13" t="s">
        <v>33</v>
      </c>
      <c r="AX816" s="13" t="s">
        <v>21</v>
      </c>
      <c r="AY816" s="249" t="s">
        <v>277</v>
      </c>
    </row>
    <row r="817" s="2" customFormat="1" ht="22.9" customHeight="1">
      <c r="A817" s="39"/>
      <c r="B817" s="40"/>
      <c r="C817" s="221" t="s">
        <v>1528</v>
      </c>
      <c r="D817" s="221" t="s">
        <v>279</v>
      </c>
      <c r="E817" s="222" t="s">
        <v>1529</v>
      </c>
      <c r="F817" s="223" t="s">
        <v>1530</v>
      </c>
      <c r="G817" s="224" t="s">
        <v>607</v>
      </c>
      <c r="H817" s="225">
        <v>14.279999999999999</v>
      </c>
      <c r="I817" s="226"/>
      <c r="J817" s="227">
        <f>ROUND(I817*H817,2)</f>
        <v>0</v>
      </c>
      <c r="K817" s="223" t="s">
        <v>283</v>
      </c>
      <c r="L817" s="45"/>
      <c r="M817" s="228" t="s">
        <v>1</v>
      </c>
      <c r="N817" s="229" t="s">
        <v>41</v>
      </c>
      <c r="O817" s="92"/>
      <c r="P817" s="230">
        <f>O817*H817</f>
        <v>0</v>
      </c>
      <c r="Q817" s="230">
        <v>0.00072999999999999996</v>
      </c>
      <c r="R817" s="230">
        <f>Q817*H817</f>
        <v>0.010424399999999999</v>
      </c>
      <c r="S817" s="230">
        <v>0</v>
      </c>
      <c r="T817" s="231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2" t="s">
        <v>377</v>
      </c>
      <c r="AT817" s="232" t="s">
        <v>279</v>
      </c>
      <c r="AU817" s="232" t="s">
        <v>85</v>
      </c>
      <c r="AY817" s="18" t="s">
        <v>277</v>
      </c>
      <c r="BE817" s="233">
        <f>IF(N817="základní",J817,0)</f>
        <v>0</v>
      </c>
      <c r="BF817" s="233">
        <f>IF(N817="snížená",J817,0)</f>
        <v>0</v>
      </c>
      <c r="BG817" s="233">
        <f>IF(N817="zákl. přenesená",J817,0)</f>
        <v>0</v>
      </c>
      <c r="BH817" s="233">
        <f>IF(N817="sníž. přenesená",J817,0)</f>
        <v>0</v>
      </c>
      <c r="BI817" s="233">
        <f>IF(N817="nulová",J817,0)</f>
        <v>0</v>
      </c>
      <c r="BJ817" s="18" t="s">
        <v>21</v>
      </c>
      <c r="BK817" s="233">
        <f>ROUND(I817*H817,2)</f>
        <v>0</v>
      </c>
      <c r="BL817" s="18" t="s">
        <v>377</v>
      </c>
      <c r="BM817" s="232" t="s">
        <v>1531</v>
      </c>
    </row>
    <row r="818" s="2" customFormat="1">
      <c r="A818" s="39"/>
      <c r="B818" s="40"/>
      <c r="C818" s="41"/>
      <c r="D818" s="234" t="s">
        <v>286</v>
      </c>
      <c r="E818" s="41"/>
      <c r="F818" s="235" t="s">
        <v>1532</v>
      </c>
      <c r="G818" s="41"/>
      <c r="H818" s="41"/>
      <c r="I818" s="236"/>
      <c r="J818" s="41"/>
      <c r="K818" s="41"/>
      <c r="L818" s="45"/>
      <c r="M818" s="237"/>
      <c r="N818" s="238"/>
      <c r="O818" s="92"/>
      <c r="P818" s="92"/>
      <c r="Q818" s="92"/>
      <c r="R818" s="92"/>
      <c r="S818" s="92"/>
      <c r="T818" s="93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T818" s="18" t="s">
        <v>286</v>
      </c>
      <c r="AU818" s="18" t="s">
        <v>85</v>
      </c>
    </row>
    <row r="819" s="13" customFormat="1">
      <c r="A819" s="13"/>
      <c r="B819" s="239"/>
      <c r="C819" s="240"/>
      <c r="D819" s="234" t="s">
        <v>288</v>
      </c>
      <c r="E819" s="241" t="s">
        <v>1</v>
      </c>
      <c r="F819" s="242" t="s">
        <v>1494</v>
      </c>
      <c r="G819" s="240"/>
      <c r="H819" s="243">
        <v>14.279999999999999</v>
      </c>
      <c r="I819" s="244"/>
      <c r="J819" s="240"/>
      <c r="K819" s="240"/>
      <c r="L819" s="245"/>
      <c r="M819" s="246"/>
      <c r="N819" s="247"/>
      <c r="O819" s="247"/>
      <c r="P819" s="247"/>
      <c r="Q819" s="247"/>
      <c r="R819" s="247"/>
      <c r="S819" s="247"/>
      <c r="T819" s="24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9" t="s">
        <v>288</v>
      </c>
      <c r="AU819" s="249" t="s">
        <v>85</v>
      </c>
      <c r="AV819" s="13" t="s">
        <v>85</v>
      </c>
      <c r="AW819" s="13" t="s">
        <v>33</v>
      </c>
      <c r="AX819" s="13" t="s">
        <v>21</v>
      </c>
      <c r="AY819" s="249" t="s">
        <v>277</v>
      </c>
    </row>
    <row r="820" s="2" customFormat="1" ht="22.9" customHeight="1">
      <c r="A820" s="39"/>
      <c r="B820" s="40"/>
      <c r="C820" s="221" t="s">
        <v>1533</v>
      </c>
      <c r="D820" s="221" t="s">
        <v>279</v>
      </c>
      <c r="E820" s="222" t="s">
        <v>1534</v>
      </c>
      <c r="F820" s="223" t="s">
        <v>1535</v>
      </c>
      <c r="G820" s="224" t="s">
        <v>607</v>
      </c>
      <c r="H820" s="225">
        <v>16.219999999999999</v>
      </c>
      <c r="I820" s="226"/>
      <c r="J820" s="227">
        <f>ROUND(I820*H820,2)</f>
        <v>0</v>
      </c>
      <c r="K820" s="223" t="s">
        <v>283</v>
      </c>
      <c r="L820" s="45"/>
      <c r="M820" s="228" t="s">
        <v>1</v>
      </c>
      <c r="N820" s="229" t="s">
        <v>41</v>
      </c>
      <c r="O820" s="92"/>
      <c r="P820" s="230">
        <f>O820*H820</f>
        <v>0</v>
      </c>
      <c r="Q820" s="230">
        <v>0.0014599999999999999</v>
      </c>
      <c r="R820" s="230">
        <f>Q820*H820</f>
        <v>0.023681199999999996</v>
      </c>
      <c r="S820" s="230">
        <v>0</v>
      </c>
      <c r="T820" s="231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32" t="s">
        <v>377</v>
      </c>
      <c r="AT820" s="232" t="s">
        <v>279</v>
      </c>
      <c r="AU820" s="232" t="s">
        <v>85</v>
      </c>
      <c r="AY820" s="18" t="s">
        <v>277</v>
      </c>
      <c r="BE820" s="233">
        <f>IF(N820="základní",J820,0)</f>
        <v>0</v>
      </c>
      <c r="BF820" s="233">
        <f>IF(N820="snížená",J820,0)</f>
        <v>0</v>
      </c>
      <c r="BG820" s="233">
        <f>IF(N820="zákl. přenesená",J820,0)</f>
        <v>0</v>
      </c>
      <c r="BH820" s="233">
        <f>IF(N820="sníž. přenesená",J820,0)</f>
        <v>0</v>
      </c>
      <c r="BI820" s="233">
        <f>IF(N820="nulová",J820,0)</f>
        <v>0</v>
      </c>
      <c r="BJ820" s="18" t="s">
        <v>21</v>
      </c>
      <c r="BK820" s="233">
        <f>ROUND(I820*H820,2)</f>
        <v>0</v>
      </c>
      <c r="BL820" s="18" t="s">
        <v>377</v>
      </c>
      <c r="BM820" s="232" t="s">
        <v>1536</v>
      </c>
    </row>
    <row r="821" s="2" customFormat="1">
      <c r="A821" s="39"/>
      <c r="B821" s="40"/>
      <c r="C821" s="41"/>
      <c r="D821" s="234" t="s">
        <v>286</v>
      </c>
      <c r="E821" s="41"/>
      <c r="F821" s="235" t="s">
        <v>1537</v>
      </c>
      <c r="G821" s="41"/>
      <c r="H821" s="41"/>
      <c r="I821" s="236"/>
      <c r="J821" s="41"/>
      <c r="K821" s="41"/>
      <c r="L821" s="45"/>
      <c r="M821" s="237"/>
      <c r="N821" s="238"/>
      <c r="O821" s="92"/>
      <c r="P821" s="92"/>
      <c r="Q821" s="92"/>
      <c r="R821" s="92"/>
      <c r="S821" s="92"/>
      <c r="T821" s="93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286</v>
      </c>
      <c r="AU821" s="18" t="s">
        <v>85</v>
      </c>
    </row>
    <row r="822" s="13" customFormat="1">
      <c r="A822" s="13"/>
      <c r="B822" s="239"/>
      <c r="C822" s="240"/>
      <c r="D822" s="234" t="s">
        <v>288</v>
      </c>
      <c r="E822" s="241" t="s">
        <v>173</v>
      </c>
      <c r="F822" s="242" t="s">
        <v>1538</v>
      </c>
      <c r="G822" s="240"/>
      <c r="H822" s="243">
        <v>16.219999999999999</v>
      </c>
      <c r="I822" s="244"/>
      <c r="J822" s="240"/>
      <c r="K822" s="240"/>
      <c r="L822" s="245"/>
      <c r="M822" s="246"/>
      <c r="N822" s="247"/>
      <c r="O822" s="247"/>
      <c r="P822" s="247"/>
      <c r="Q822" s="247"/>
      <c r="R822" s="247"/>
      <c r="S822" s="247"/>
      <c r="T822" s="24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9" t="s">
        <v>288</v>
      </c>
      <c r="AU822" s="249" t="s">
        <v>85</v>
      </c>
      <c r="AV822" s="13" t="s">
        <v>85</v>
      </c>
      <c r="AW822" s="13" t="s">
        <v>33</v>
      </c>
      <c r="AX822" s="13" t="s">
        <v>21</v>
      </c>
      <c r="AY822" s="249" t="s">
        <v>277</v>
      </c>
    </row>
    <row r="823" s="2" customFormat="1" ht="22.9" customHeight="1">
      <c r="A823" s="39"/>
      <c r="B823" s="40"/>
      <c r="C823" s="221" t="s">
        <v>1539</v>
      </c>
      <c r="D823" s="221" t="s">
        <v>279</v>
      </c>
      <c r="E823" s="222" t="s">
        <v>1540</v>
      </c>
      <c r="F823" s="223" t="s">
        <v>1541</v>
      </c>
      <c r="G823" s="224" t="s">
        <v>607</v>
      </c>
      <c r="H823" s="225">
        <v>6.7000000000000002</v>
      </c>
      <c r="I823" s="226"/>
      <c r="J823" s="227">
        <f>ROUND(I823*H823,2)</f>
        <v>0</v>
      </c>
      <c r="K823" s="223" t="s">
        <v>283</v>
      </c>
      <c r="L823" s="45"/>
      <c r="M823" s="228" t="s">
        <v>1</v>
      </c>
      <c r="N823" s="229" t="s">
        <v>41</v>
      </c>
      <c r="O823" s="92"/>
      <c r="P823" s="230">
        <f>O823*H823</f>
        <v>0</v>
      </c>
      <c r="Q823" s="230">
        <v>0.00076999999999999996</v>
      </c>
      <c r="R823" s="230">
        <f>Q823*H823</f>
        <v>0.0051589999999999995</v>
      </c>
      <c r="S823" s="230">
        <v>0</v>
      </c>
      <c r="T823" s="231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2" t="s">
        <v>377</v>
      </c>
      <c r="AT823" s="232" t="s">
        <v>279</v>
      </c>
      <c r="AU823" s="232" t="s">
        <v>85</v>
      </c>
      <c r="AY823" s="18" t="s">
        <v>277</v>
      </c>
      <c r="BE823" s="233">
        <f>IF(N823="základní",J823,0)</f>
        <v>0</v>
      </c>
      <c r="BF823" s="233">
        <f>IF(N823="snížená",J823,0)</f>
        <v>0</v>
      </c>
      <c r="BG823" s="233">
        <f>IF(N823="zákl. přenesená",J823,0)</f>
        <v>0</v>
      </c>
      <c r="BH823" s="233">
        <f>IF(N823="sníž. přenesená",J823,0)</f>
        <v>0</v>
      </c>
      <c r="BI823" s="233">
        <f>IF(N823="nulová",J823,0)</f>
        <v>0</v>
      </c>
      <c r="BJ823" s="18" t="s">
        <v>21</v>
      </c>
      <c r="BK823" s="233">
        <f>ROUND(I823*H823,2)</f>
        <v>0</v>
      </c>
      <c r="BL823" s="18" t="s">
        <v>377</v>
      </c>
      <c r="BM823" s="232" t="s">
        <v>1542</v>
      </c>
    </row>
    <row r="824" s="2" customFormat="1">
      <c r="A824" s="39"/>
      <c r="B824" s="40"/>
      <c r="C824" s="41"/>
      <c r="D824" s="234" t="s">
        <v>286</v>
      </c>
      <c r="E824" s="41"/>
      <c r="F824" s="235" t="s">
        <v>1543</v>
      </c>
      <c r="G824" s="41"/>
      <c r="H824" s="41"/>
      <c r="I824" s="236"/>
      <c r="J824" s="41"/>
      <c r="K824" s="41"/>
      <c r="L824" s="45"/>
      <c r="M824" s="237"/>
      <c r="N824" s="238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286</v>
      </c>
      <c r="AU824" s="18" t="s">
        <v>85</v>
      </c>
    </row>
    <row r="825" s="2" customFormat="1" ht="22.9" customHeight="1">
      <c r="A825" s="39"/>
      <c r="B825" s="40"/>
      <c r="C825" s="221" t="s">
        <v>1544</v>
      </c>
      <c r="D825" s="221" t="s">
        <v>279</v>
      </c>
      <c r="E825" s="222" t="s">
        <v>1545</v>
      </c>
      <c r="F825" s="223" t="s">
        <v>1546</v>
      </c>
      <c r="G825" s="224" t="s">
        <v>380</v>
      </c>
      <c r="H825" s="225">
        <v>1</v>
      </c>
      <c r="I825" s="226"/>
      <c r="J825" s="227">
        <f>ROUND(I825*H825,2)</f>
        <v>0</v>
      </c>
      <c r="K825" s="223" t="s">
        <v>283</v>
      </c>
      <c r="L825" s="45"/>
      <c r="M825" s="228" t="s">
        <v>1</v>
      </c>
      <c r="N825" s="229" t="s">
        <v>41</v>
      </c>
      <c r="O825" s="92"/>
      <c r="P825" s="230">
        <f>O825*H825</f>
        <v>0</v>
      </c>
      <c r="Q825" s="230">
        <v>0.00166</v>
      </c>
      <c r="R825" s="230">
        <f>Q825*H825</f>
        <v>0.00166</v>
      </c>
      <c r="S825" s="230">
        <v>0</v>
      </c>
      <c r="T825" s="231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2" t="s">
        <v>377</v>
      </c>
      <c r="AT825" s="232" t="s">
        <v>279</v>
      </c>
      <c r="AU825" s="232" t="s">
        <v>85</v>
      </c>
      <c r="AY825" s="18" t="s">
        <v>277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8" t="s">
        <v>21</v>
      </c>
      <c r="BK825" s="233">
        <f>ROUND(I825*H825,2)</f>
        <v>0</v>
      </c>
      <c r="BL825" s="18" t="s">
        <v>377</v>
      </c>
      <c r="BM825" s="232" t="s">
        <v>1547</v>
      </c>
    </row>
    <row r="826" s="2" customFormat="1">
      <c r="A826" s="39"/>
      <c r="B826" s="40"/>
      <c r="C826" s="41"/>
      <c r="D826" s="234" t="s">
        <v>286</v>
      </c>
      <c r="E826" s="41"/>
      <c r="F826" s="235" t="s">
        <v>1548</v>
      </c>
      <c r="G826" s="41"/>
      <c r="H826" s="41"/>
      <c r="I826" s="236"/>
      <c r="J826" s="41"/>
      <c r="K826" s="41"/>
      <c r="L826" s="45"/>
      <c r="M826" s="237"/>
      <c r="N826" s="238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286</v>
      </c>
      <c r="AU826" s="18" t="s">
        <v>85</v>
      </c>
    </row>
    <row r="827" s="2" customFormat="1" ht="14.5" customHeight="1">
      <c r="A827" s="39"/>
      <c r="B827" s="40"/>
      <c r="C827" s="221" t="s">
        <v>1549</v>
      </c>
      <c r="D827" s="221" t="s">
        <v>279</v>
      </c>
      <c r="E827" s="222" t="s">
        <v>1550</v>
      </c>
      <c r="F827" s="223" t="s">
        <v>1551</v>
      </c>
      <c r="G827" s="224" t="s">
        <v>380</v>
      </c>
      <c r="H827" s="225">
        <v>2</v>
      </c>
      <c r="I827" s="226"/>
      <c r="J827" s="227">
        <f>ROUND(I827*H827,2)</f>
        <v>0</v>
      </c>
      <c r="K827" s="223" t="s">
        <v>1</v>
      </c>
      <c r="L827" s="45"/>
      <c r="M827" s="228" t="s">
        <v>1</v>
      </c>
      <c r="N827" s="229" t="s">
        <v>41</v>
      </c>
      <c r="O827" s="92"/>
      <c r="P827" s="230">
        <f>O827*H827</f>
        <v>0</v>
      </c>
      <c r="Q827" s="230">
        <v>0</v>
      </c>
      <c r="R827" s="230">
        <f>Q827*H827</f>
        <v>0</v>
      </c>
      <c r="S827" s="230">
        <v>0</v>
      </c>
      <c r="T827" s="231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2" t="s">
        <v>377</v>
      </c>
      <c r="AT827" s="232" t="s">
        <v>279</v>
      </c>
      <c r="AU827" s="232" t="s">
        <v>85</v>
      </c>
      <c r="AY827" s="18" t="s">
        <v>277</v>
      </c>
      <c r="BE827" s="233">
        <f>IF(N827="základní",J827,0)</f>
        <v>0</v>
      </c>
      <c r="BF827" s="233">
        <f>IF(N827="snížená",J827,0)</f>
        <v>0</v>
      </c>
      <c r="BG827" s="233">
        <f>IF(N827="zákl. přenesená",J827,0)</f>
        <v>0</v>
      </c>
      <c r="BH827" s="233">
        <f>IF(N827="sníž. přenesená",J827,0)</f>
        <v>0</v>
      </c>
      <c r="BI827" s="233">
        <f>IF(N827="nulová",J827,0)</f>
        <v>0</v>
      </c>
      <c r="BJ827" s="18" t="s">
        <v>21</v>
      </c>
      <c r="BK827" s="233">
        <f>ROUND(I827*H827,2)</f>
        <v>0</v>
      </c>
      <c r="BL827" s="18" t="s">
        <v>377</v>
      </c>
      <c r="BM827" s="232" t="s">
        <v>1552</v>
      </c>
    </row>
    <row r="828" s="2" customFormat="1" ht="14.5" customHeight="1">
      <c r="A828" s="39"/>
      <c r="B828" s="40"/>
      <c r="C828" s="221" t="s">
        <v>1553</v>
      </c>
      <c r="D828" s="221" t="s">
        <v>279</v>
      </c>
      <c r="E828" s="222" t="s">
        <v>1554</v>
      </c>
      <c r="F828" s="223" t="s">
        <v>1555</v>
      </c>
      <c r="G828" s="224" t="s">
        <v>607</v>
      </c>
      <c r="H828" s="225">
        <v>14.279999999999999</v>
      </c>
      <c r="I828" s="226"/>
      <c r="J828" s="227">
        <f>ROUND(I828*H828,2)</f>
        <v>0</v>
      </c>
      <c r="K828" s="223" t="s">
        <v>283</v>
      </c>
      <c r="L828" s="45"/>
      <c r="M828" s="228" t="s">
        <v>1</v>
      </c>
      <c r="N828" s="229" t="s">
        <v>41</v>
      </c>
      <c r="O828" s="92"/>
      <c r="P828" s="230">
        <f>O828*H828</f>
        <v>0</v>
      </c>
      <c r="Q828" s="230">
        <v>0.0014300000000000001</v>
      </c>
      <c r="R828" s="230">
        <f>Q828*H828</f>
        <v>0.020420399999999998</v>
      </c>
      <c r="S828" s="230">
        <v>0</v>
      </c>
      <c r="T828" s="231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2" t="s">
        <v>377</v>
      </c>
      <c r="AT828" s="232" t="s">
        <v>279</v>
      </c>
      <c r="AU828" s="232" t="s">
        <v>85</v>
      </c>
      <c r="AY828" s="18" t="s">
        <v>277</v>
      </c>
      <c r="BE828" s="233">
        <f>IF(N828="základní",J828,0)</f>
        <v>0</v>
      </c>
      <c r="BF828" s="233">
        <f>IF(N828="snížená",J828,0)</f>
        <v>0</v>
      </c>
      <c r="BG828" s="233">
        <f>IF(N828="zákl. přenesená",J828,0)</f>
        <v>0</v>
      </c>
      <c r="BH828" s="233">
        <f>IF(N828="sníž. přenesená",J828,0)</f>
        <v>0</v>
      </c>
      <c r="BI828" s="233">
        <f>IF(N828="nulová",J828,0)</f>
        <v>0</v>
      </c>
      <c r="BJ828" s="18" t="s">
        <v>21</v>
      </c>
      <c r="BK828" s="233">
        <f>ROUND(I828*H828,2)</f>
        <v>0</v>
      </c>
      <c r="BL828" s="18" t="s">
        <v>377</v>
      </c>
      <c r="BM828" s="232" t="s">
        <v>1556</v>
      </c>
    </row>
    <row r="829" s="2" customFormat="1">
      <c r="A829" s="39"/>
      <c r="B829" s="40"/>
      <c r="C829" s="41"/>
      <c r="D829" s="234" t="s">
        <v>286</v>
      </c>
      <c r="E829" s="41"/>
      <c r="F829" s="235" t="s">
        <v>1557</v>
      </c>
      <c r="G829" s="41"/>
      <c r="H829" s="41"/>
      <c r="I829" s="236"/>
      <c r="J829" s="41"/>
      <c r="K829" s="41"/>
      <c r="L829" s="45"/>
      <c r="M829" s="237"/>
      <c r="N829" s="238"/>
      <c r="O829" s="92"/>
      <c r="P829" s="92"/>
      <c r="Q829" s="92"/>
      <c r="R829" s="92"/>
      <c r="S829" s="92"/>
      <c r="T829" s="93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286</v>
      </c>
      <c r="AU829" s="18" t="s">
        <v>85</v>
      </c>
    </row>
    <row r="830" s="13" customFormat="1">
      <c r="A830" s="13"/>
      <c r="B830" s="239"/>
      <c r="C830" s="240"/>
      <c r="D830" s="234" t="s">
        <v>288</v>
      </c>
      <c r="E830" s="241" t="s">
        <v>1</v>
      </c>
      <c r="F830" s="242" t="s">
        <v>1494</v>
      </c>
      <c r="G830" s="240"/>
      <c r="H830" s="243">
        <v>14.279999999999999</v>
      </c>
      <c r="I830" s="244"/>
      <c r="J830" s="240"/>
      <c r="K830" s="240"/>
      <c r="L830" s="245"/>
      <c r="M830" s="246"/>
      <c r="N830" s="247"/>
      <c r="O830" s="247"/>
      <c r="P830" s="247"/>
      <c r="Q830" s="247"/>
      <c r="R830" s="247"/>
      <c r="S830" s="247"/>
      <c r="T830" s="24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9" t="s">
        <v>288</v>
      </c>
      <c r="AU830" s="249" t="s">
        <v>85</v>
      </c>
      <c r="AV830" s="13" t="s">
        <v>85</v>
      </c>
      <c r="AW830" s="13" t="s">
        <v>33</v>
      </c>
      <c r="AX830" s="13" t="s">
        <v>21</v>
      </c>
      <c r="AY830" s="249" t="s">
        <v>277</v>
      </c>
    </row>
    <row r="831" s="2" customFormat="1" ht="22.9" customHeight="1">
      <c r="A831" s="39"/>
      <c r="B831" s="40"/>
      <c r="C831" s="221" t="s">
        <v>1558</v>
      </c>
      <c r="D831" s="221" t="s">
        <v>279</v>
      </c>
      <c r="E831" s="222" t="s">
        <v>1559</v>
      </c>
      <c r="F831" s="223" t="s">
        <v>1560</v>
      </c>
      <c r="G831" s="224" t="s">
        <v>380</v>
      </c>
      <c r="H831" s="225">
        <v>2</v>
      </c>
      <c r="I831" s="226"/>
      <c r="J831" s="227">
        <f>ROUND(I831*H831,2)</f>
        <v>0</v>
      </c>
      <c r="K831" s="223" t="s">
        <v>283</v>
      </c>
      <c r="L831" s="45"/>
      <c r="M831" s="228" t="s">
        <v>1</v>
      </c>
      <c r="N831" s="229" t="s">
        <v>41</v>
      </c>
      <c r="O831" s="92"/>
      <c r="P831" s="230">
        <f>O831*H831</f>
        <v>0</v>
      </c>
      <c r="Q831" s="230">
        <v>0.00025999999999999998</v>
      </c>
      <c r="R831" s="230">
        <f>Q831*H831</f>
        <v>0.00051999999999999995</v>
      </c>
      <c r="S831" s="230">
        <v>0</v>
      </c>
      <c r="T831" s="231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2" t="s">
        <v>377</v>
      </c>
      <c r="AT831" s="232" t="s">
        <v>279</v>
      </c>
      <c r="AU831" s="232" t="s">
        <v>85</v>
      </c>
      <c r="AY831" s="18" t="s">
        <v>277</v>
      </c>
      <c r="BE831" s="233">
        <f>IF(N831="základní",J831,0)</f>
        <v>0</v>
      </c>
      <c r="BF831" s="233">
        <f>IF(N831="snížená",J831,0)</f>
        <v>0</v>
      </c>
      <c r="BG831" s="233">
        <f>IF(N831="zákl. přenesená",J831,0)</f>
        <v>0</v>
      </c>
      <c r="BH831" s="233">
        <f>IF(N831="sníž. přenesená",J831,0)</f>
        <v>0</v>
      </c>
      <c r="BI831" s="233">
        <f>IF(N831="nulová",J831,0)</f>
        <v>0</v>
      </c>
      <c r="BJ831" s="18" t="s">
        <v>21</v>
      </c>
      <c r="BK831" s="233">
        <f>ROUND(I831*H831,2)</f>
        <v>0</v>
      </c>
      <c r="BL831" s="18" t="s">
        <v>377</v>
      </c>
      <c r="BM831" s="232" t="s">
        <v>1561</v>
      </c>
    </row>
    <row r="832" s="2" customFormat="1">
      <c r="A832" s="39"/>
      <c r="B832" s="40"/>
      <c r="C832" s="41"/>
      <c r="D832" s="234" t="s">
        <v>286</v>
      </c>
      <c r="E832" s="41"/>
      <c r="F832" s="235" t="s">
        <v>1562</v>
      </c>
      <c r="G832" s="41"/>
      <c r="H832" s="41"/>
      <c r="I832" s="236"/>
      <c r="J832" s="41"/>
      <c r="K832" s="41"/>
      <c r="L832" s="45"/>
      <c r="M832" s="237"/>
      <c r="N832" s="238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286</v>
      </c>
      <c r="AU832" s="18" t="s">
        <v>85</v>
      </c>
    </row>
    <row r="833" s="2" customFormat="1" ht="22.9" customHeight="1">
      <c r="A833" s="39"/>
      <c r="B833" s="40"/>
      <c r="C833" s="221" t="s">
        <v>1563</v>
      </c>
      <c r="D833" s="221" t="s">
        <v>279</v>
      </c>
      <c r="E833" s="222" t="s">
        <v>1564</v>
      </c>
      <c r="F833" s="223" t="s">
        <v>1565</v>
      </c>
      <c r="G833" s="224" t="s">
        <v>607</v>
      </c>
      <c r="H833" s="225">
        <v>12.4</v>
      </c>
      <c r="I833" s="226"/>
      <c r="J833" s="227">
        <f>ROUND(I833*H833,2)</f>
        <v>0</v>
      </c>
      <c r="K833" s="223" t="s">
        <v>283</v>
      </c>
      <c r="L833" s="45"/>
      <c r="M833" s="228" t="s">
        <v>1</v>
      </c>
      <c r="N833" s="229" t="s">
        <v>41</v>
      </c>
      <c r="O833" s="92"/>
      <c r="P833" s="230">
        <f>O833*H833</f>
        <v>0</v>
      </c>
      <c r="Q833" s="230">
        <v>0.0015200000000000001</v>
      </c>
      <c r="R833" s="230">
        <f>Q833*H833</f>
        <v>0.018848</v>
      </c>
      <c r="S833" s="230">
        <v>0</v>
      </c>
      <c r="T833" s="231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2" t="s">
        <v>377</v>
      </c>
      <c r="AT833" s="232" t="s">
        <v>279</v>
      </c>
      <c r="AU833" s="232" t="s">
        <v>85</v>
      </c>
      <c r="AY833" s="18" t="s">
        <v>277</v>
      </c>
      <c r="BE833" s="233">
        <f>IF(N833="základní",J833,0)</f>
        <v>0</v>
      </c>
      <c r="BF833" s="233">
        <f>IF(N833="snížená",J833,0)</f>
        <v>0</v>
      </c>
      <c r="BG833" s="233">
        <f>IF(N833="zákl. přenesená",J833,0)</f>
        <v>0</v>
      </c>
      <c r="BH833" s="233">
        <f>IF(N833="sníž. přenesená",J833,0)</f>
        <v>0</v>
      </c>
      <c r="BI833" s="233">
        <f>IF(N833="nulová",J833,0)</f>
        <v>0</v>
      </c>
      <c r="BJ833" s="18" t="s">
        <v>21</v>
      </c>
      <c r="BK833" s="233">
        <f>ROUND(I833*H833,2)</f>
        <v>0</v>
      </c>
      <c r="BL833" s="18" t="s">
        <v>377</v>
      </c>
      <c r="BM833" s="232" t="s">
        <v>1566</v>
      </c>
    </row>
    <row r="834" s="2" customFormat="1">
      <c r="A834" s="39"/>
      <c r="B834" s="40"/>
      <c r="C834" s="41"/>
      <c r="D834" s="234" t="s">
        <v>286</v>
      </c>
      <c r="E834" s="41"/>
      <c r="F834" s="235" t="s">
        <v>1567</v>
      </c>
      <c r="G834" s="41"/>
      <c r="H834" s="41"/>
      <c r="I834" s="236"/>
      <c r="J834" s="41"/>
      <c r="K834" s="41"/>
      <c r="L834" s="45"/>
      <c r="M834" s="237"/>
      <c r="N834" s="238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286</v>
      </c>
      <c r="AU834" s="18" t="s">
        <v>85</v>
      </c>
    </row>
    <row r="835" s="13" customFormat="1">
      <c r="A835" s="13"/>
      <c r="B835" s="239"/>
      <c r="C835" s="240"/>
      <c r="D835" s="234" t="s">
        <v>288</v>
      </c>
      <c r="E835" s="241" t="s">
        <v>1</v>
      </c>
      <c r="F835" s="242" t="s">
        <v>1568</v>
      </c>
      <c r="G835" s="240"/>
      <c r="H835" s="243">
        <v>12.4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9" t="s">
        <v>288</v>
      </c>
      <c r="AU835" s="249" t="s">
        <v>85</v>
      </c>
      <c r="AV835" s="13" t="s">
        <v>85</v>
      </c>
      <c r="AW835" s="13" t="s">
        <v>33</v>
      </c>
      <c r="AX835" s="13" t="s">
        <v>21</v>
      </c>
      <c r="AY835" s="249" t="s">
        <v>277</v>
      </c>
    </row>
    <row r="836" s="2" customFormat="1" ht="22.9" customHeight="1">
      <c r="A836" s="39"/>
      <c r="B836" s="40"/>
      <c r="C836" s="221" t="s">
        <v>1569</v>
      </c>
      <c r="D836" s="221" t="s">
        <v>279</v>
      </c>
      <c r="E836" s="222" t="s">
        <v>1570</v>
      </c>
      <c r="F836" s="223" t="s">
        <v>1571</v>
      </c>
      <c r="G836" s="224" t="s">
        <v>316</v>
      </c>
      <c r="H836" s="225">
        <v>0.106</v>
      </c>
      <c r="I836" s="226"/>
      <c r="J836" s="227">
        <f>ROUND(I836*H836,2)</f>
        <v>0</v>
      </c>
      <c r="K836" s="223" t="s">
        <v>283</v>
      </c>
      <c r="L836" s="45"/>
      <c r="M836" s="228" t="s">
        <v>1</v>
      </c>
      <c r="N836" s="229" t="s">
        <v>41</v>
      </c>
      <c r="O836" s="92"/>
      <c r="P836" s="230">
        <f>O836*H836</f>
        <v>0</v>
      </c>
      <c r="Q836" s="230">
        <v>0</v>
      </c>
      <c r="R836" s="230">
        <f>Q836*H836</f>
        <v>0</v>
      </c>
      <c r="S836" s="230">
        <v>0</v>
      </c>
      <c r="T836" s="231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32" t="s">
        <v>377</v>
      </c>
      <c r="AT836" s="232" t="s">
        <v>279</v>
      </c>
      <c r="AU836" s="232" t="s">
        <v>85</v>
      </c>
      <c r="AY836" s="18" t="s">
        <v>277</v>
      </c>
      <c r="BE836" s="233">
        <f>IF(N836="základní",J836,0)</f>
        <v>0</v>
      </c>
      <c r="BF836" s="233">
        <f>IF(N836="snížená",J836,0)</f>
        <v>0</v>
      </c>
      <c r="BG836" s="233">
        <f>IF(N836="zákl. přenesená",J836,0)</f>
        <v>0</v>
      </c>
      <c r="BH836" s="233">
        <f>IF(N836="sníž. přenesená",J836,0)</f>
        <v>0</v>
      </c>
      <c r="BI836" s="233">
        <f>IF(N836="nulová",J836,0)</f>
        <v>0</v>
      </c>
      <c r="BJ836" s="18" t="s">
        <v>21</v>
      </c>
      <c r="BK836" s="233">
        <f>ROUND(I836*H836,2)</f>
        <v>0</v>
      </c>
      <c r="BL836" s="18" t="s">
        <v>377</v>
      </c>
      <c r="BM836" s="232" t="s">
        <v>1572</v>
      </c>
    </row>
    <row r="837" s="2" customFormat="1">
      <c r="A837" s="39"/>
      <c r="B837" s="40"/>
      <c r="C837" s="41"/>
      <c r="D837" s="234" t="s">
        <v>286</v>
      </c>
      <c r="E837" s="41"/>
      <c r="F837" s="235" t="s">
        <v>1573</v>
      </c>
      <c r="G837" s="41"/>
      <c r="H837" s="41"/>
      <c r="I837" s="236"/>
      <c r="J837" s="41"/>
      <c r="K837" s="41"/>
      <c r="L837" s="45"/>
      <c r="M837" s="237"/>
      <c r="N837" s="238"/>
      <c r="O837" s="92"/>
      <c r="P837" s="92"/>
      <c r="Q837" s="92"/>
      <c r="R837" s="92"/>
      <c r="S837" s="92"/>
      <c r="T837" s="93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286</v>
      </c>
      <c r="AU837" s="18" t="s">
        <v>85</v>
      </c>
    </row>
    <row r="838" s="12" customFormat="1" ht="22.8" customHeight="1">
      <c r="A838" s="12"/>
      <c r="B838" s="205"/>
      <c r="C838" s="206"/>
      <c r="D838" s="207" t="s">
        <v>75</v>
      </c>
      <c r="E838" s="219" t="s">
        <v>1574</v>
      </c>
      <c r="F838" s="219" t="s">
        <v>1575</v>
      </c>
      <c r="G838" s="206"/>
      <c r="H838" s="206"/>
      <c r="I838" s="209"/>
      <c r="J838" s="220">
        <f>BK838</f>
        <v>0</v>
      </c>
      <c r="K838" s="206"/>
      <c r="L838" s="211"/>
      <c r="M838" s="212"/>
      <c r="N838" s="213"/>
      <c r="O838" s="213"/>
      <c r="P838" s="214">
        <f>SUM(P839:P937)</f>
        <v>0</v>
      </c>
      <c r="Q838" s="213"/>
      <c r="R838" s="214">
        <f>SUM(R839:R937)</f>
        <v>0.98246929000000005</v>
      </c>
      <c r="S838" s="213"/>
      <c r="T838" s="215">
        <f>SUM(T839:T937)</f>
        <v>2.44898375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16" t="s">
        <v>85</v>
      </c>
      <c r="AT838" s="217" t="s">
        <v>75</v>
      </c>
      <c r="AU838" s="217" t="s">
        <v>21</v>
      </c>
      <c r="AY838" s="216" t="s">
        <v>277</v>
      </c>
      <c r="BK838" s="218">
        <f>SUM(BK839:BK937)</f>
        <v>0</v>
      </c>
    </row>
    <row r="839" s="2" customFormat="1" ht="46.3" customHeight="1">
      <c r="A839" s="39"/>
      <c r="B839" s="40"/>
      <c r="C839" s="221" t="s">
        <v>1576</v>
      </c>
      <c r="D839" s="221" t="s">
        <v>279</v>
      </c>
      <c r="E839" s="222" t="s">
        <v>1577</v>
      </c>
      <c r="F839" s="223" t="s">
        <v>1578</v>
      </c>
      <c r="G839" s="224" t="s">
        <v>282</v>
      </c>
      <c r="H839" s="225">
        <v>6.7599999999999998</v>
      </c>
      <c r="I839" s="226"/>
      <c r="J839" s="227">
        <f>ROUND(I839*H839,2)</f>
        <v>0</v>
      </c>
      <c r="K839" s="223" t="s">
        <v>1</v>
      </c>
      <c r="L839" s="45"/>
      <c r="M839" s="228" t="s">
        <v>1</v>
      </c>
      <c r="N839" s="229" t="s">
        <v>41</v>
      </c>
      <c r="O839" s="92"/>
      <c r="P839" s="230">
        <f>O839*H839</f>
        <v>0</v>
      </c>
      <c r="Q839" s="230">
        <v>0</v>
      </c>
      <c r="R839" s="230">
        <f>Q839*H839</f>
        <v>0</v>
      </c>
      <c r="S839" s="230">
        <v>0</v>
      </c>
      <c r="T839" s="231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2" t="s">
        <v>377</v>
      </c>
      <c r="AT839" s="232" t="s">
        <v>279</v>
      </c>
      <c r="AU839" s="232" t="s">
        <v>85</v>
      </c>
      <c r="AY839" s="18" t="s">
        <v>277</v>
      </c>
      <c r="BE839" s="233">
        <f>IF(N839="základní",J839,0)</f>
        <v>0</v>
      </c>
      <c r="BF839" s="233">
        <f>IF(N839="snížená",J839,0)</f>
        <v>0</v>
      </c>
      <c r="BG839" s="233">
        <f>IF(N839="zákl. přenesená",J839,0)</f>
        <v>0</v>
      </c>
      <c r="BH839" s="233">
        <f>IF(N839="sníž. přenesená",J839,0)</f>
        <v>0</v>
      </c>
      <c r="BI839" s="233">
        <f>IF(N839="nulová",J839,0)</f>
        <v>0</v>
      </c>
      <c r="BJ839" s="18" t="s">
        <v>21</v>
      </c>
      <c r="BK839" s="233">
        <f>ROUND(I839*H839,2)</f>
        <v>0</v>
      </c>
      <c r="BL839" s="18" t="s">
        <v>377</v>
      </c>
      <c r="BM839" s="232" t="s">
        <v>1579</v>
      </c>
    </row>
    <row r="840" s="13" customFormat="1">
      <c r="A840" s="13"/>
      <c r="B840" s="239"/>
      <c r="C840" s="240"/>
      <c r="D840" s="234" t="s">
        <v>288</v>
      </c>
      <c r="E840" s="241" t="s">
        <v>1</v>
      </c>
      <c r="F840" s="242" t="s">
        <v>1580</v>
      </c>
      <c r="G840" s="240"/>
      <c r="H840" s="243">
        <v>6.7599999999999998</v>
      </c>
      <c r="I840" s="244"/>
      <c r="J840" s="240"/>
      <c r="K840" s="240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288</v>
      </c>
      <c r="AU840" s="249" t="s">
        <v>85</v>
      </c>
      <c r="AV840" s="13" t="s">
        <v>85</v>
      </c>
      <c r="AW840" s="13" t="s">
        <v>33</v>
      </c>
      <c r="AX840" s="13" t="s">
        <v>21</v>
      </c>
      <c r="AY840" s="249" t="s">
        <v>277</v>
      </c>
    </row>
    <row r="841" s="2" customFormat="1" ht="22.9" customHeight="1">
      <c r="A841" s="39"/>
      <c r="B841" s="40"/>
      <c r="C841" s="221" t="s">
        <v>1581</v>
      </c>
      <c r="D841" s="221" t="s">
        <v>279</v>
      </c>
      <c r="E841" s="222" t="s">
        <v>1582</v>
      </c>
      <c r="F841" s="223" t="s">
        <v>1583</v>
      </c>
      <c r="G841" s="224" t="s">
        <v>607</v>
      </c>
      <c r="H841" s="225">
        <v>17</v>
      </c>
      <c r="I841" s="226"/>
      <c r="J841" s="227">
        <f>ROUND(I841*H841,2)</f>
        <v>0</v>
      </c>
      <c r="K841" s="223" t="s">
        <v>283</v>
      </c>
      <c r="L841" s="45"/>
      <c r="M841" s="228" t="s">
        <v>1</v>
      </c>
      <c r="N841" s="229" t="s">
        <v>41</v>
      </c>
      <c r="O841" s="92"/>
      <c r="P841" s="230">
        <f>O841*H841</f>
        <v>0</v>
      </c>
      <c r="Q841" s="230">
        <v>0</v>
      </c>
      <c r="R841" s="230">
        <f>Q841*H841</f>
        <v>0</v>
      </c>
      <c r="S841" s="230">
        <v>0</v>
      </c>
      <c r="T841" s="231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2" t="s">
        <v>377</v>
      </c>
      <c r="AT841" s="232" t="s">
        <v>279</v>
      </c>
      <c r="AU841" s="232" t="s">
        <v>85</v>
      </c>
      <c r="AY841" s="18" t="s">
        <v>277</v>
      </c>
      <c r="BE841" s="233">
        <f>IF(N841="základní",J841,0)</f>
        <v>0</v>
      </c>
      <c r="BF841" s="233">
        <f>IF(N841="snížená",J841,0)</f>
        <v>0</v>
      </c>
      <c r="BG841" s="233">
        <f>IF(N841="zákl. přenesená",J841,0)</f>
        <v>0</v>
      </c>
      <c r="BH841" s="233">
        <f>IF(N841="sníž. přenesená",J841,0)</f>
        <v>0</v>
      </c>
      <c r="BI841" s="233">
        <f>IF(N841="nulová",J841,0)</f>
        <v>0</v>
      </c>
      <c r="BJ841" s="18" t="s">
        <v>21</v>
      </c>
      <c r="BK841" s="233">
        <f>ROUND(I841*H841,2)</f>
        <v>0</v>
      </c>
      <c r="BL841" s="18" t="s">
        <v>377</v>
      </c>
      <c r="BM841" s="232" t="s">
        <v>1584</v>
      </c>
    </row>
    <row r="842" s="2" customFormat="1">
      <c r="A842" s="39"/>
      <c r="B842" s="40"/>
      <c r="C842" s="41"/>
      <c r="D842" s="234" t="s">
        <v>286</v>
      </c>
      <c r="E842" s="41"/>
      <c r="F842" s="235" t="s">
        <v>1585</v>
      </c>
      <c r="G842" s="41"/>
      <c r="H842" s="41"/>
      <c r="I842" s="236"/>
      <c r="J842" s="41"/>
      <c r="K842" s="41"/>
      <c r="L842" s="45"/>
      <c r="M842" s="237"/>
      <c r="N842" s="238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286</v>
      </c>
      <c r="AU842" s="18" t="s">
        <v>85</v>
      </c>
    </row>
    <row r="843" s="2" customFormat="1" ht="22.9" customHeight="1">
      <c r="A843" s="39"/>
      <c r="B843" s="40"/>
      <c r="C843" s="261" t="s">
        <v>1586</v>
      </c>
      <c r="D843" s="261" t="s">
        <v>400</v>
      </c>
      <c r="E843" s="262" t="s">
        <v>1587</v>
      </c>
      <c r="F843" s="263" t="s">
        <v>1588</v>
      </c>
      <c r="G843" s="264" t="s">
        <v>607</v>
      </c>
      <c r="H843" s="265">
        <v>11</v>
      </c>
      <c r="I843" s="266"/>
      <c r="J843" s="267">
        <f>ROUND(I843*H843,2)</f>
        <v>0</v>
      </c>
      <c r="K843" s="263" t="s">
        <v>1</v>
      </c>
      <c r="L843" s="268"/>
      <c r="M843" s="269" t="s">
        <v>1</v>
      </c>
      <c r="N843" s="270" t="s">
        <v>41</v>
      </c>
      <c r="O843" s="92"/>
      <c r="P843" s="230">
        <f>O843*H843</f>
        <v>0</v>
      </c>
      <c r="Q843" s="230">
        <v>0.002</v>
      </c>
      <c r="R843" s="230">
        <f>Q843*H843</f>
        <v>0.021999999999999999</v>
      </c>
      <c r="S843" s="230">
        <v>0</v>
      </c>
      <c r="T843" s="231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2" t="s">
        <v>476</v>
      </c>
      <c r="AT843" s="232" t="s">
        <v>400</v>
      </c>
      <c r="AU843" s="232" t="s">
        <v>85</v>
      </c>
      <c r="AY843" s="18" t="s">
        <v>277</v>
      </c>
      <c r="BE843" s="233">
        <f>IF(N843="základní",J843,0)</f>
        <v>0</v>
      </c>
      <c r="BF843" s="233">
        <f>IF(N843="snížená",J843,0)</f>
        <v>0</v>
      </c>
      <c r="BG843" s="233">
        <f>IF(N843="zákl. přenesená",J843,0)</f>
        <v>0</v>
      </c>
      <c r="BH843" s="233">
        <f>IF(N843="sníž. přenesená",J843,0)</f>
        <v>0</v>
      </c>
      <c r="BI843" s="233">
        <f>IF(N843="nulová",J843,0)</f>
        <v>0</v>
      </c>
      <c r="BJ843" s="18" t="s">
        <v>21</v>
      </c>
      <c r="BK843" s="233">
        <f>ROUND(I843*H843,2)</f>
        <v>0</v>
      </c>
      <c r="BL843" s="18" t="s">
        <v>377</v>
      </c>
      <c r="BM843" s="232" t="s">
        <v>1589</v>
      </c>
    </row>
    <row r="844" s="13" customFormat="1">
      <c r="A844" s="13"/>
      <c r="B844" s="239"/>
      <c r="C844" s="240"/>
      <c r="D844" s="234" t="s">
        <v>288</v>
      </c>
      <c r="E844" s="241" t="s">
        <v>1</v>
      </c>
      <c r="F844" s="242" t="s">
        <v>1590</v>
      </c>
      <c r="G844" s="240"/>
      <c r="H844" s="243">
        <v>11</v>
      </c>
      <c r="I844" s="244"/>
      <c r="J844" s="240"/>
      <c r="K844" s="240"/>
      <c r="L844" s="245"/>
      <c r="M844" s="246"/>
      <c r="N844" s="247"/>
      <c r="O844" s="247"/>
      <c r="P844" s="247"/>
      <c r="Q844" s="247"/>
      <c r="R844" s="247"/>
      <c r="S844" s="247"/>
      <c r="T844" s="24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9" t="s">
        <v>288</v>
      </c>
      <c r="AU844" s="249" t="s">
        <v>85</v>
      </c>
      <c r="AV844" s="13" t="s">
        <v>85</v>
      </c>
      <c r="AW844" s="13" t="s">
        <v>33</v>
      </c>
      <c r="AX844" s="13" t="s">
        <v>21</v>
      </c>
      <c r="AY844" s="249" t="s">
        <v>277</v>
      </c>
    </row>
    <row r="845" s="2" customFormat="1" ht="22.9" customHeight="1">
      <c r="A845" s="39"/>
      <c r="B845" s="40"/>
      <c r="C845" s="261" t="s">
        <v>1591</v>
      </c>
      <c r="D845" s="261" t="s">
        <v>400</v>
      </c>
      <c r="E845" s="262" t="s">
        <v>1592</v>
      </c>
      <c r="F845" s="263" t="s">
        <v>1593</v>
      </c>
      <c r="G845" s="264" t="s">
        <v>607</v>
      </c>
      <c r="H845" s="265">
        <v>6</v>
      </c>
      <c r="I845" s="266"/>
      <c r="J845" s="267">
        <f>ROUND(I845*H845,2)</f>
        <v>0</v>
      </c>
      <c r="K845" s="263" t="s">
        <v>1</v>
      </c>
      <c r="L845" s="268"/>
      <c r="M845" s="269" t="s">
        <v>1</v>
      </c>
      <c r="N845" s="270" t="s">
        <v>41</v>
      </c>
      <c r="O845" s="92"/>
      <c r="P845" s="230">
        <f>O845*H845</f>
        <v>0</v>
      </c>
      <c r="Q845" s="230">
        <v>0.002</v>
      </c>
      <c r="R845" s="230">
        <f>Q845*H845</f>
        <v>0.012</v>
      </c>
      <c r="S845" s="230">
        <v>0</v>
      </c>
      <c r="T845" s="231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2" t="s">
        <v>476</v>
      </c>
      <c r="AT845" s="232" t="s">
        <v>400</v>
      </c>
      <c r="AU845" s="232" t="s">
        <v>85</v>
      </c>
      <c r="AY845" s="18" t="s">
        <v>277</v>
      </c>
      <c r="BE845" s="233">
        <f>IF(N845="základní",J845,0)</f>
        <v>0</v>
      </c>
      <c r="BF845" s="233">
        <f>IF(N845="snížená",J845,0)</f>
        <v>0</v>
      </c>
      <c r="BG845" s="233">
        <f>IF(N845="zákl. přenesená",J845,0)</f>
        <v>0</v>
      </c>
      <c r="BH845" s="233">
        <f>IF(N845="sníž. přenesená",J845,0)</f>
        <v>0</v>
      </c>
      <c r="BI845" s="233">
        <f>IF(N845="nulová",J845,0)</f>
        <v>0</v>
      </c>
      <c r="BJ845" s="18" t="s">
        <v>21</v>
      </c>
      <c r="BK845" s="233">
        <f>ROUND(I845*H845,2)</f>
        <v>0</v>
      </c>
      <c r="BL845" s="18" t="s">
        <v>377</v>
      </c>
      <c r="BM845" s="232" t="s">
        <v>1594</v>
      </c>
    </row>
    <row r="846" s="13" customFormat="1">
      <c r="A846" s="13"/>
      <c r="B846" s="239"/>
      <c r="C846" s="240"/>
      <c r="D846" s="234" t="s">
        <v>288</v>
      </c>
      <c r="E846" s="241" t="s">
        <v>1</v>
      </c>
      <c r="F846" s="242" t="s">
        <v>313</v>
      </c>
      <c r="G846" s="240"/>
      <c r="H846" s="243">
        <v>6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9" t="s">
        <v>288</v>
      </c>
      <c r="AU846" s="249" t="s">
        <v>85</v>
      </c>
      <c r="AV846" s="13" t="s">
        <v>85</v>
      </c>
      <c r="AW846" s="13" t="s">
        <v>33</v>
      </c>
      <c r="AX846" s="13" t="s">
        <v>21</v>
      </c>
      <c r="AY846" s="249" t="s">
        <v>277</v>
      </c>
    </row>
    <row r="847" s="2" customFormat="1" ht="22.9" customHeight="1">
      <c r="A847" s="39"/>
      <c r="B847" s="40"/>
      <c r="C847" s="221" t="s">
        <v>1595</v>
      </c>
      <c r="D847" s="221" t="s">
        <v>279</v>
      </c>
      <c r="E847" s="222" t="s">
        <v>1596</v>
      </c>
      <c r="F847" s="223" t="s">
        <v>1597</v>
      </c>
      <c r="G847" s="224" t="s">
        <v>607</v>
      </c>
      <c r="H847" s="225">
        <v>3.5</v>
      </c>
      <c r="I847" s="226"/>
      <c r="J847" s="227">
        <f>ROUND(I847*H847,2)</f>
        <v>0</v>
      </c>
      <c r="K847" s="223" t="s">
        <v>283</v>
      </c>
      <c r="L847" s="45"/>
      <c r="M847" s="228" t="s">
        <v>1</v>
      </c>
      <c r="N847" s="229" t="s">
        <v>41</v>
      </c>
      <c r="O847" s="92"/>
      <c r="P847" s="230">
        <f>O847*H847</f>
        <v>0</v>
      </c>
      <c r="Q847" s="230">
        <v>0</v>
      </c>
      <c r="R847" s="230">
        <f>Q847*H847</f>
        <v>0</v>
      </c>
      <c r="S847" s="230">
        <v>0.11248</v>
      </c>
      <c r="T847" s="231">
        <f>S847*H847</f>
        <v>0.39367999999999997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2" t="s">
        <v>377</v>
      </c>
      <c r="AT847" s="232" t="s">
        <v>279</v>
      </c>
      <c r="AU847" s="232" t="s">
        <v>85</v>
      </c>
      <c r="AY847" s="18" t="s">
        <v>277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8" t="s">
        <v>21</v>
      </c>
      <c r="BK847" s="233">
        <f>ROUND(I847*H847,2)</f>
        <v>0</v>
      </c>
      <c r="BL847" s="18" t="s">
        <v>377</v>
      </c>
      <c r="BM847" s="232" t="s">
        <v>1598</v>
      </c>
    </row>
    <row r="848" s="2" customFormat="1">
      <c r="A848" s="39"/>
      <c r="B848" s="40"/>
      <c r="C848" s="41"/>
      <c r="D848" s="234" t="s">
        <v>286</v>
      </c>
      <c r="E848" s="41"/>
      <c r="F848" s="235" t="s">
        <v>1599</v>
      </c>
      <c r="G848" s="41"/>
      <c r="H848" s="41"/>
      <c r="I848" s="236"/>
      <c r="J848" s="41"/>
      <c r="K848" s="41"/>
      <c r="L848" s="45"/>
      <c r="M848" s="237"/>
      <c r="N848" s="238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286</v>
      </c>
      <c r="AU848" s="18" t="s">
        <v>85</v>
      </c>
    </row>
    <row r="849" s="2" customFormat="1" ht="22.9" customHeight="1">
      <c r="A849" s="39"/>
      <c r="B849" s="40"/>
      <c r="C849" s="221" t="s">
        <v>1600</v>
      </c>
      <c r="D849" s="221" t="s">
        <v>279</v>
      </c>
      <c r="E849" s="222" t="s">
        <v>1601</v>
      </c>
      <c r="F849" s="223" t="s">
        <v>1602</v>
      </c>
      <c r="G849" s="224" t="s">
        <v>282</v>
      </c>
      <c r="H849" s="225">
        <v>50.774999999999999</v>
      </c>
      <c r="I849" s="226"/>
      <c r="J849" s="227">
        <f>ROUND(I849*H849,2)</f>
        <v>0</v>
      </c>
      <c r="K849" s="223" t="s">
        <v>283</v>
      </c>
      <c r="L849" s="45"/>
      <c r="M849" s="228" t="s">
        <v>1</v>
      </c>
      <c r="N849" s="229" t="s">
        <v>41</v>
      </c>
      <c r="O849" s="92"/>
      <c r="P849" s="230">
        <f>O849*H849</f>
        <v>0</v>
      </c>
      <c r="Q849" s="230">
        <v>0</v>
      </c>
      <c r="R849" s="230">
        <f>Q849*H849</f>
        <v>0</v>
      </c>
      <c r="S849" s="230">
        <v>0.024649999999999998</v>
      </c>
      <c r="T849" s="231">
        <f>S849*H849</f>
        <v>1.2516037499999999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2" t="s">
        <v>377</v>
      </c>
      <c r="AT849" s="232" t="s">
        <v>279</v>
      </c>
      <c r="AU849" s="232" t="s">
        <v>85</v>
      </c>
      <c r="AY849" s="18" t="s">
        <v>277</v>
      </c>
      <c r="BE849" s="233">
        <f>IF(N849="základní",J849,0)</f>
        <v>0</v>
      </c>
      <c r="BF849" s="233">
        <f>IF(N849="snížená",J849,0)</f>
        <v>0</v>
      </c>
      <c r="BG849" s="233">
        <f>IF(N849="zákl. přenesená",J849,0)</f>
        <v>0</v>
      </c>
      <c r="BH849" s="233">
        <f>IF(N849="sníž. přenesená",J849,0)</f>
        <v>0</v>
      </c>
      <c r="BI849" s="233">
        <f>IF(N849="nulová",J849,0)</f>
        <v>0</v>
      </c>
      <c r="BJ849" s="18" t="s">
        <v>21</v>
      </c>
      <c r="BK849" s="233">
        <f>ROUND(I849*H849,2)</f>
        <v>0</v>
      </c>
      <c r="BL849" s="18" t="s">
        <v>377</v>
      </c>
      <c r="BM849" s="232" t="s">
        <v>1603</v>
      </c>
    </row>
    <row r="850" s="2" customFormat="1">
      <c r="A850" s="39"/>
      <c r="B850" s="40"/>
      <c r="C850" s="41"/>
      <c r="D850" s="234" t="s">
        <v>286</v>
      </c>
      <c r="E850" s="41"/>
      <c r="F850" s="235" t="s">
        <v>1604</v>
      </c>
      <c r="G850" s="41"/>
      <c r="H850" s="41"/>
      <c r="I850" s="236"/>
      <c r="J850" s="41"/>
      <c r="K850" s="41"/>
      <c r="L850" s="45"/>
      <c r="M850" s="237"/>
      <c r="N850" s="238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286</v>
      </c>
      <c r="AU850" s="18" t="s">
        <v>85</v>
      </c>
    </row>
    <row r="851" s="13" customFormat="1">
      <c r="A851" s="13"/>
      <c r="B851" s="239"/>
      <c r="C851" s="240"/>
      <c r="D851" s="234" t="s">
        <v>288</v>
      </c>
      <c r="E851" s="241" t="s">
        <v>1</v>
      </c>
      <c r="F851" s="242" t="s">
        <v>1605</v>
      </c>
      <c r="G851" s="240"/>
      <c r="H851" s="243">
        <v>18.614999999999998</v>
      </c>
      <c r="I851" s="244"/>
      <c r="J851" s="240"/>
      <c r="K851" s="240"/>
      <c r="L851" s="245"/>
      <c r="M851" s="246"/>
      <c r="N851" s="247"/>
      <c r="O851" s="247"/>
      <c r="P851" s="247"/>
      <c r="Q851" s="247"/>
      <c r="R851" s="247"/>
      <c r="S851" s="247"/>
      <c r="T851" s="24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9" t="s">
        <v>288</v>
      </c>
      <c r="AU851" s="249" t="s">
        <v>85</v>
      </c>
      <c r="AV851" s="13" t="s">
        <v>85</v>
      </c>
      <c r="AW851" s="13" t="s">
        <v>33</v>
      </c>
      <c r="AX851" s="13" t="s">
        <v>76</v>
      </c>
      <c r="AY851" s="249" t="s">
        <v>277</v>
      </c>
    </row>
    <row r="852" s="13" customFormat="1">
      <c r="A852" s="13"/>
      <c r="B852" s="239"/>
      <c r="C852" s="240"/>
      <c r="D852" s="234" t="s">
        <v>288</v>
      </c>
      <c r="E852" s="241" t="s">
        <v>1</v>
      </c>
      <c r="F852" s="242" t="s">
        <v>1606</v>
      </c>
      <c r="G852" s="240"/>
      <c r="H852" s="243">
        <v>32.159999999999997</v>
      </c>
      <c r="I852" s="244"/>
      <c r="J852" s="240"/>
      <c r="K852" s="240"/>
      <c r="L852" s="245"/>
      <c r="M852" s="246"/>
      <c r="N852" s="247"/>
      <c r="O852" s="247"/>
      <c r="P852" s="247"/>
      <c r="Q852" s="247"/>
      <c r="R852" s="247"/>
      <c r="S852" s="247"/>
      <c r="T852" s="24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9" t="s">
        <v>288</v>
      </c>
      <c r="AU852" s="249" t="s">
        <v>85</v>
      </c>
      <c r="AV852" s="13" t="s">
        <v>85</v>
      </c>
      <c r="AW852" s="13" t="s">
        <v>33</v>
      </c>
      <c r="AX852" s="13" t="s">
        <v>76</v>
      </c>
      <c r="AY852" s="249" t="s">
        <v>277</v>
      </c>
    </row>
    <row r="853" s="14" customFormat="1">
      <c r="A853" s="14"/>
      <c r="B853" s="250"/>
      <c r="C853" s="251"/>
      <c r="D853" s="234" t="s">
        <v>288</v>
      </c>
      <c r="E853" s="252" t="s">
        <v>210</v>
      </c>
      <c r="F853" s="253" t="s">
        <v>302</v>
      </c>
      <c r="G853" s="251"/>
      <c r="H853" s="254">
        <v>50.774999999999999</v>
      </c>
      <c r="I853" s="255"/>
      <c r="J853" s="251"/>
      <c r="K853" s="251"/>
      <c r="L853" s="256"/>
      <c r="M853" s="257"/>
      <c r="N853" s="258"/>
      <c r="O853" s="258"/>
      <c r="P853" s="258"/>
      <c r="Q853" s="258"/>
      <c r="R853" s="258"/>
      <c r="S853" s="258"/>
      <c r="T853" s="25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0" t="s">
        <v>288</v>
      </c>
      <c r="AU853" s="260" t="s">
        <v>85</v>
      </c>
      <c r="AV853" s="14" t="s">
        <v>284</v>
      </c>
      <c r="AW853" s="14" t="s">
        <v>33</v>
      </c>
      <c r="AX853" s="14" t="s">
        <v>21</v>
      </c>
      <c r="AY853" s="260" t="s">
        <v>277</v>
      </c>
    </row>
    <row r="854" s="2" customFormat="1" ht="22.9" customHeight="1">
      <c r="A854" s="39"/>
      <c r="B854" s="40"/>
      <c r="C854" s="221" t="s">
        <v>1607</v>
      </c>
      <c r="D854" s="221" t="s">
        <v>279</v>
      </c>
      <c r="E854" s="222" t="s">
        <v>1608</v>
      </c>
      <c r="F854" s="223" t="s">
        <v>1609</v>
      </c>
      <c r="G854" s="224" t="s">
        <v>282</v>
      </c>
      <c r="H854" s="225">
        <v>50.774999999999999</v>
      </c>
      <c r="I854" s="226"/>
      <c r="J854" s="227">
        <f>ROUND(I854*H854,2)</f>
        <v>0</v>
      </c>
      <c r="K854" s="223" t="s">
        <v>283</v>
      </c>
      <c r="L854" s="45"/>
      <c r="M854" s="228" t="s">
        <v>1</v>
      </c>
      <c r="N854" s="229" t="s">
        <v>41</v>
      </c>
      <c r="O854" s="92"/>
      <c r="P854" s="230">
        <f>O854*H854</f>
        <v>0</v>
      </c>
      <c r="Q854" s="230">
        <v>0</v>
      </c>
      <c r="R854" s="230">
        <f>Q854*H854</f>
        <v>0</v>
      </c>
      <c r="S854" s="230">
        <v>0.0080000000000000002</v>
      </c>
      <c r="T854" s="231">
        <f>S854*H854</f>
        <v>0.40620000000000001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2" t="s">
        <v>377</v>
      </c>
      <c r="AT854" s="232" t="s">
        <v>279</v>
      </c>
      <c r="AU854" s="232" t="s">
        <v>85</v>
      </c>
      <c r="AY854" s="18" t="s">
        <v>277</v>
      </c>
      <c r="BE854" s="233">
        <f>IF(N854="základní",J854,0)</f>
        <v>0</v>
      </c>
      <c r="BF854" s="233">
        <f>IF(N854="snížená",J854,0)</f>
        <v>0</v>
      </c>
      <c r="BG854" s="233">
        <f>IF(N854="zákl. přenesená",J854,0)</f>
        <v>0</v>
      </c>
      <c r="BH854" s="233">
        <f>IF(N854="sníž. přenesená",J854,0)</f>
        <v>0</v>
      </c>
      <c r="BI854" s="233">
        <f>IF(N854="nulová",J854,0)</f>
        <v>0</v>
      </c>
      <c r="BJ854" s="18" t="s">
        <v>21</v>
      </c>
      <c r="BK854" s="233">
        <f>ROUND(I854*H854,2)</f>
        <v>0</v>
      </c>
      <c r="BL854" s="18" t="s">
        <v>377</v>
      </c>
      <c r="BM854" s="232" t="s">
        <v>1610</v>
      </c>
    </row>
    <row r="855" s="2" customFormat="1">
      <c r="A855" s="39"/>
      <c r="B855" s="40"/>
      <c r="C855" s="41"/>
      <c r="D855" s="234" t="s">
        <v>286</v>
      </c>
      <c r="E855" s="41"/>
      <c r="F855" s="235" t="s">
        <v>1611</v>
      </c>
      <c r="G855" s="41"/>
      <c r="H855" s="41"/>
      <c r="I855" s="236"/>
      <c r="J855" s="41"/>
      <c r="K855" s="41"/>
      <c r="L855" s="45"/>
      <c r="M855" s="237"/>
      <c r="N855" s="238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286</v>
      </c>
      <c r="AU855" s="18" t="s">
        <v>85</v>
      </c>
    </row>
    <row r="856" s="13" customFormat="1">
      <c r="A856" s="13"/>
      <c r="B856" s="239"/>
      <c r="C856" s="240"/>
      <c r="D856" s="234" t="s">
        <v>288</v>
      </c>
      <c r="E856" s="241" t="s">
        <v>1</v>
      </c>
      <c r="F856" s="242" t="s">
        <v>210</v>
      </c>
      <c r="G856" s="240"/>
      <c r="H856" s="243">
        <v>50.774999999999999</v>
      </c>
      <c r="I856" s="244"/>
      <c r="J856" s="240"/>
      <c r="K856" s="240"/>
      <c r="L856" s="245"/>
      <c r="M856" s="246"/>
      <c r="N856" s="247"/>
      <c r="O856" s="247"/>
      <c r="P856" s="247"/>
      <c r="Q856" s="247"/>
      <c r="R856" s="247"/>
      <c r="S856" s="247"/>
      <c r="T856" s="24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9" t="s">
        <v>288</v>
      </c>
      <c r="AU856" s="249" t="s">
        <v>85</v>
      </c>
      <c r="AV856" s="13" t="s">
        <v>85</v>
      </c>
      <c r="AW856" s="13" t="s">
        <v>33</v>
      </c>
      <c r="AX856" s="13" t="s">
        <v>21</v>
      </c>
      <c r="AY856" s="249" t="s">
        <v>277</v>
      </c>
    </row>
    <row r="857" s="2" customFormat="1" ht="31" customHeight="1">
      <c r="A857" s="39"/>
      <c r="B857" s="40"/>
      <c r="C857" s="221" t="s">
        <v>1612</v>
      </c>
      <c r="D857" s="221" t="s">
        <v>279</v>
      </c>
      <c r="E857" s="222" t="s">
        <v>1613</v>
      </c>
      <c r="F857" s="223" t="s">
        <v>1614</v>
      </c>
      <c r="G857" s="224" t="s">
        <v>282</v>
      </c>
      <c r="H857" s="225">
        <v>18.337</v>
      </c>
      <c r="I857" s="226"/>
      <c r="J857" s="227">
        <f>ROUND(I857*H857,2)</f>
        <v>0</v>
      </c>
      <c r="K857" s="223" t="s">
        <v>283</v>
      </c>
      <c r="L857" s="45"/>
      <c r="M857" s="228" t="s">
        <v>1</v>
      </c>
      <c r="N857" s="229" t="s">
        <v>41</v>
      </c>
      <c r="O857" s="92"/>
      <c r="P857" s="230">
        <f>O857*H857</f>
        <v>0</v>
      </c>
      <c r="Q857" s="230">
        <v>0.00027</v>
      </c>
      <c r="R857" s="230">
        <f>Q857*H857</f>
        <v>0.0049509899999999997</v>
      </c>
      <c r="S857" s="230">
        <v>0</v>
      </c>
      <c r="T857" s="231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2" t="s">
        <v>377</v>
      </c>
      <c r="AT857" s="232" t="s">
        <v>279</v>
      </c>
      <c r="AU857" s="232" t="s">
        <v>85</v>
      </c>
      <c r="AY857" s="18" t="s">
        <v>277</v>
      </c>
      <c r="BE857" s="233">
        <f>IF(N857="základní",J857,0)</f>
        <v>0</v>
      </c>
      <c r="BF857" s="233">
        <f>IF(N857="snížená",J857,0)</f>
        <v>0</v>
      </c>
      <c r="BG857" s="233">
        <f>IF(N857="zákl. přenesená",J857,0)</f>
        <v>0</v>
      </c>
      <c r="BH857" s="233">
        <f>IF(N857="sníž. přenesená",J857,0)</f>
        <v>0</v>
      </c>
      <c r="BI857" s="233">
        <f>IF(N857="nulová",J857,0)</f>
        <v>0</v>
      </c>
      <c r="BJ857" s="18" t="s">
        <v>21</v>
      </c>
      <c r="BK857" s="233">
        <f>ROUND(I857*H857,2)</f>
        <v>0</v>
      </c>
      <c r="BL857" s="18" t="s">
        <v>377</v>
      </c>
      <c r="BM857" s="232" t="s">
        <v>1615</v>
      </c>
    </row>
    <row r="858" s="2" customFormat="1">
      <c r="A858" s="39"/>
      <c r="B858" s="40"/>
      <c r="C858" s="41"/>
      <c r="D858" s="234" t="s">
        <v>286</v>
      </c>
      <c r="E858" s="41"/>
      <c r="F858" s="235" t="s">
        <v>1616</v>
      </c>
      <c r="G858" s="41"/>
      <c r="H858" s="41"/>
      <c r="I858" s="236"/>
      <c r="J858" s="41"/>
      <c r="K858" s="41"/>
      <c r="L858" s="45"/>
      <c r="M858" s="237"/>
      <c r="N858" s="238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286</v>
      </c>
      <c r="AU858" s="18" t="s">
        <v>85</v>
      </c>
    </row>
    <row r="859" s="13" customFormat="1">
      <c r="A859" s="13"/>
      <c r="B859" s="239"/>
      <c r="C859" s="240"/>
      <c r="D859" s="234" t="s">
        <v>288</v>
      </c>
      <c r="E859" s="241" t="s">
        <v>1</v>
      </c>
      <c r="F859" s="242" t="s">
        <v>1617</v>
      </c>
      <c r="G859" s="240"/>
      <c r="H859" s="243">
        <v>0.96199999999999997</v>
      </c>
      <c r="I859" s="244"/>
      <c r="J859" s="240"/>
      <c r="K859" s="240"/>
      <c r="L859" s="245"/>
      <c r="M859" s="246"/>
      <c r="N859" s="247"/>
      <c r="O859" s="247"/>
      <c r="P859" s="247"/>
      <c r="Q859" s="247"/>
      <c r="R859" s="247"/>
      <c r="S859" s="247"/>
      <c r="T859" s="24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9" t="s">
        <v>288</v>
      </c>
      <c r="AU859" s="249" t="s">
        <v>85</v>
      </c>
      <c r="AV859" s="13" t="s">
        <v>85</v>
      </c>
      <c r="AW859" s="13" t="s">
        <v>33</v>
      </c>
      <c r="AX859" s="13" t="s">
        <v>76</v>
      </c>
      <c r="AY859" s="249" t="s">
        <v>277</v>
      </c>
    </row>
    <row r="860" s="13" customFormat="1">
      <c r="A860" s="13"/>
      <c r="B860" s="239"/>
      <c r="C860" s="240"/>
      <c r="D860" s="234" t="s">
        <v>288</v>
      </c>
      <c r="E860" s="241" t="s">
        <v>1</v>
      </c>
      <c r="F860" s="242" t="s">
        <v>1618</v>
      </c>
      <c r="G860" s="240"/>
      <c r="H860" s="243">
        <v>1.2</v>
      </c>
      <c r="I860" s="244"/>
      <c r="J860" s="240"/>
      <c r="K860" s="240"/>
      <c r="L860" s="245"/>
      <c r="M860" s="246"/>
      <c r="N860" s="247"/>
      <c r="O860" s="247"/>
      <c r="P860" s="247"/>
      <c r="Q860" s="247"/>
      <c r="R860" s="247"/>
      <c r="S860" s="247"/>
      <c r="T860" s="24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9" t="s">
        <v>288</v>
      </c>
      <c r="AU860" s="249" t="s">
        <v>85</v>
      </c>
      <c r="AV860" s="13" t="s">
        <v>85</v>
      </c>
      <c r="AW860" s="13" t="s">
        <v>33</v>
      </c>
      <c r="AX860" s="13" t="s">
        <v>76</v>
      </c>
      <c r="AY860" s="249" t="s">
        <v>277</v>
      </c>
    </row>
    <row r="861" s="13" customFormat="1">
      <c r="A861" s="13"/>
      <c r="B861" s="239"/>
      <c r="C861" s="240"/>
      <c r="D861" s="234" t="s">
        <v>288</v>
      </c>
      <c r="E861" s="241" t="s">
        <v>1</v>
      </c>
      <c r="F861" s="242" t="s">
        <v>1619</v>
      </c>
      <c r="G861" s="240"/>
      <c r="H861" s="243">
        <v>1.8400000000000001</v>
      </c>
      <c r="I861" s="244"/>
      <c r="J861" s="240"/>
      <c r="K861" s="240"/>
      <c r="L861" s="245"/>
      <c r="M861" s="246"/>
      <c r="N861" s="247"/>
      <c r="O861" s="247"/>
      <c r="P861" s="247"/>
      <c r="Q861" s="247"/>
      <c r="R861" s="247"/>
      <c r="S861" s="247"/>
      <c r="T861" s="24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9" t="s">
        <v>288</v>
      </c>
      <c r="AU861" s="249" t="s">
        <v>85</v>
      </c>
      <c r="AV861" s="13" t="s">
        <v>85</v>
      </c>
      <c r="AW861" s="13" t="s">
        <v>33</v>
      </c>
      <c r="AX861" s="13" t="s">
        <v>76</v>
      </c>
      <c r="AY861" s="249" t="s">
        <v>277</v>
      </c>
    </row>
    <row r="862" s="13" customFormat="1">
      <c r="A862" s="13"/>
      <c r="B862" s="239"/>
      <c r="C862" s="240"/>
      <c r="D862" s="234" t="s">
        <v>288</v>
      </c>
      <c r="E862" s="241" t="s">
        <v>1</v>
      </c>
      <c r="F862" s="242" t="s">
        <v>1620</v>
      </c>
      <c r="G862" s="240"/>
      <c r="H862" s="243">
        <v>1</v>
      </c>
      <c r="I862" s="244"/>
      <c r="J862" s="240"/>
      <c r="K862" s="240"/>
      <c r="L862" s="245"/>
      <c r="M862" s="246"/>
      <c r="N862" s="247"/>
      <c r="O862" s="247"/>
      <c r="P862" s="247"/>
      <c r="Q862" s="247"/>
      <c r="R862" s="247"/>
      <c r="S862" s="247"/>
      <c r="T862" s="24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9" t="s">
        <v>288</v>
      </c>
      <c r="AU862" s="249" t="s">
        <v>85</v>
      </c>
      <c r="AV862" s="13" t="s">
        <v>85</v>
      </c>
      <c r="AW862" s="13" t="s">
        <v>33</v>
      </c>
      <c r="AX862" s="13" t="s">
        <v>76</v>
      </c>
      <c r="AY862" s="249" t="s">
        <v>277</v>
      </c>
    </row>
    <row r="863" s="13" customFormat="1">
      <c r="A863" s="13"/>
      <c r="B863" s="239"/>
      <c r="C863" s="240"/>
      <c r="D863" s="234" t="s">
        <v>288</v>
      </c>
      <c r="E863" s="241" t="s">
        <v>1</v>
      </c>
      <c r="F863" s="242" t="s">
        <v>1621</v>
      </c>
      <c r="G863" s="240"/>
      <c r="H863" s="243">
        <v>3.48</v>
      </c>
      <c r="I863" s="244"/>
      <c r="J863" s="240"/>
      <c r="K863" s="240"/>
      <c r="L863" s="245"/>
      <c r="M863" s="246"/>
      <c r="N863" s="247"/>
      <c r="O863" s="247"/>
      <c r="P863" s="247"/>
      <c r="Q863" s="247"/>
      <c r="R863" s="247"/>
      <c r="S863" s="247"/>
      <c r="T863" s="24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9" t="s">
        <v>288</v>
      </c>
      <c r="AU863" s="249" t="s">
        <v>85</v>
      </c>
      <c r="AV863" s="13" t="s">
        <v>85</v>
      </c>
      <c r="AW863" s="13" t="s">
        <v>33</v>
      </c>
      <c r="AX863" s="13" t="s">
        <v>76</v>
      </c>
      <c r="AY863" s="249" t="s">
        <v>277</v>
      </c>
    </row>
    <row r="864" s="13" customFormat="1">
      <c r="A864" s="13"/>
      <c r="B864" s="239"/>
      <c r="C864" s="240"/>
      <c r="D864" s="234" t="s">
        <v>288</v>
      </c>
      <c r="E864" s="241" t="s">
        <v>1</v>
      </c>
      <c r="F864" s="242" t="s">
        <v>1622</v>
      </c>
      <c r="G864" s="240"/>
      <c r="H864" s="243">
        <v>6.96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9" t="s">
        <v>288</v>
      </c>
      <c r="AU864" s="249" t="s">
        <v>85</v>
      </c>
      <c r="AV864" s="13" t="s">
        <v>85</v>
      </c>
      <c r="AW864" s="13" t="s">
        <v>33</v>
      </c>
      <c r="AX864" s="13" t="s">
        <v>76</v>
      </c>
      <c r="AY864" s="249" t="s">
        <v>277</v>
      </c>
    </row>
    <row r="865" s="13" customFormat="1">
      <c r="A865" s="13"/>
      <c r="B865" s="239"/>
      <c r="C865" s="240"/>
      <c r="D865" s="234" t="s">
        <v>288</v>
      </c>
      <c r="E865" s="241" t="s">
        <v>1</v>
      </c>
      <c r="F865" s="242" t="s">
        <v>1623</v>
      </c>
      <c r="G865" s="240"/>
      <c r="H865" s="243">
        <v>2.895</v>
      </c>
      <c r="I865" s="244"/>
      <c r="J865" s="240"/>
      <c r="K865" s="240"/>
      <c r="L865" s="245"/>
      <c r="M865" s="246"/>
      <c r="N865" s="247"/>
      <c r="O865" s="247"/>
      <c r="P865" s="247"/>
      <c r="Q865" s="247"/>
      <c r="R865" s="247"/>
      <c r="S865" s="247"/>
      <c r="T865" s="24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9" t="s">
        <v>288</v>
      </c>
      <c r="AU865" s="249" t="s">
        <v>85</v>
      </c>
      <c r="AV865" s="13" t="s">
        <v>85</v>
      </c>
      <c r="AW865" s="13" t="s">
        <v>33</v>
      </c>
      <c r="AX865" s="13" t="s">
        <v>76</v>
      </c>
      <c r="AY865" s="249" t="s">
        <v>277</v>
      </c>
    </row>
    <row r="866" s="14" customFormat="1">
      <c r="A866" s="14"/>
      <c r="B866" s="250"/>
      <c r="C866" s="251"/>
      <c r="D866" s="234" t="s">
        <v>288</v>
      </c>
      <c r="E866" s="252" t="s">
        <v>207</v>
      </c>
      <c r="F866" s="253" t="s">
        <v>302</v>
      </c>
      <c r="G866" s="251"/>
      <c r="H866" s="254">
        <v>18.337</v>
      </c>
      <c r="I866" s="255"/>
      <c r="J866" s="251"/>
      <c r="K866" s="251"/>
      <c r="L866" s="256"/>
      <c r="M866" s="257"/>
      <c r="N866" s="258"/>
      <c r="O866" s="258"/>
      <c r="P866" s="258"/>
      <c r="Q866" s="258"/>
      <c r="R866" s="258"/>
      <c r="S866" s="258"/>
      <c r="T866" s="25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0" t="s">
        <v>288</v>
      </c>
      <c r="AU866" s="260" t="s">
        <v>85</v>
      </c>
      <c r="AV866" s="14" t="s">
        <v>284</v>
      </c>
      <c r="AW866" s="14" t="s">
        <v>33</v>
      </c>
      <c r="AX866" s="14" t="s">
        <v>21</v>
      </c>
      <c r="AY866" s="260" t="s">
        <v>277</v>
      </c>
    </row>
    <row r="867" s="2" customFormat="1" ht="35.8" customHeight="1">
      <c r="A867" s="39"/>
      <c r="B867" s="40"/>
      <c r="C867" s="261" t="s">
        <v>1624</v>
      </c>
      <c r="D867" s="261" t="s">
        <v>400</v>
      </c>
      <c r="E867" s="262" t="s">
        <v>1625</v>
      </c>
      <c r="F867" s="263" t="s">
        <v>1626</v>
      </c>
      <c r="G867" s="264" t="s">
        <v>380</v>
      </c>
      <c r="H867" s="265">
        <v>1</v>
      </c>
      <c r="I867" s="266"/>
      <c r="J867" s="267">
        <f>ROUND(I867*H867,2)</f>
        <v>0</v>
      </c>
      <c r="K867" s="263" t="s">
        <v>1</v>
      </c>
      <c r="L867" s="268"/>
      <c r="M867" s="269" t="s">
        <v>1</v>
      </c>
      <c r="N867" s="270" t="s">
        <v>41</v>
      </c>
      <c r="O867" s="92"/>
      <c r="P867" s="230">
        <f>O867*H867</f>
        <v>0</v>
      </c>
      <c r="Q867" s="230">
        <v>0.02</v>
      </c>
      <c r="R867" s="230">
        <f>Q867*H867</f>
        <v>0.02</v>
      </c>
      <c r="S867" s="230">
        <v>0</v>
      </c>
      <c r="T867" s="231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2" t="s">
        <v>476</v>
      </c>
      <c r="AT867" s="232" t="s">
        <v>400</v>
      </c>
      <c r="AU867" s="232" t="s">
        <v>85</v>
      </c>
      <c r="AY867" s="18" t="s">
        <v>277</v>
      </c>
      <c r="BE867" s="233">
        <f>IF(N867="základní",J867,0)</f>
        <v>0</v>
      </c>
      <c r="BF867" s="233">
        <f>IF(N867="snížená",J867,0)</f>
        <v>0</v>
      </c>
      <c r="BG867" s="233">
        <f>IF(N867="zákl. přenesená",J867,0)</f>
        <v>0</v>
      </c>
      <c r="BH867" s="233">
        <f>IF(N867="sníž. přenesená",J867,0)</f>
        <v>0</v>
      </c>
      <c r="BI867" s="233">
        <f>IF(N867="nulová",J867,0)</f>
        <v>0</v>
      </c>
      <c r="BJ867" s="18" t="s">
        <v>21</v>
      </c>
      <c r="BK867" s="233">
        <f>ROUND(I867*H867,2)</f>
        <v>0</v>
      </c>
      <c r="BL867" s="18" t="s">
        <v>377</v>
      </c>
      <c r="BM867" s="232" t="s">
        <v>1627</v>
      </c>
    </row>
    <row r="868" s="13" customFormat="1">
      <c r="A868" s="13"/>
      <c r="B868" s="239"/>
      <c r="C868" s="240"/>
      <c r="D868" s="234" t="s">
        <v>288</v>
      </c>
      <c r="E868" s="241" t="s">
        <v>1</v>
      </c>
      <c r="F868" s="242" t="s">
        <v>21</v>
      </c>
      <c r="G868" s="240"/>
      <c r="H868" s="243">
        <v>1</v>
      </c>
      <c r="I868" s="244"/>
      <c r="J868" s="240"/>
      <c r="K868" s="240"/>
      <c r="L868" s="245"/>
      <c r="M868" s="246"/>
      <c r="N868" s="247"/>
      <c r="O868" s="247"/>
      <c r="P868" s="247"/>
      <c r="Q868" s="247"/>
      <c r="R868" s="247"/>
      <c r="S868" s="247"/>
      <c r="T868" s="24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9" t="s">
        <v>288</v>
      </c>
      <c r="AU868" s="249" t="s">
        <v>85</v>
      </c>
      <c r="AV868" s="13" t="s">
        <v>85</v>
      </c>
      <c r="AW868" s="13" t="s">
        <v>33</v>
      </c>
      <c r="AX868" s="13" t="s">
        <v>21</v>
      </c>
      <c r="AY868" s="249" t="s">
        <v>277</v>
      </c>
    </row>
    <row r="869" s="2" customFormat="1" ht="35.8" customHeight="1">
      <c r="A869" s="39"/>
      <c r="B869" s="40"/>
      <c r="C869" s="261" t="s">
        <v>1628</v>
      </c>
      <c r="D869" s="261" t="s">
        <v>400</v>
      </c>
      <c r="E869" s="262" t="s">
        <v>1629</v>
      </c>
      <c r="F869" s="263" t="s">
        <v>1630</v>
      </c>
      <c r="G869" s="264" t="s">
        <v>380</v>
      </c>
      <c r="H869" s="265">
        <v>1</v>
      </c>
      <c r="I869" s="266"/>
      <c r="J869" s="267">
        <f>ROUND(I869*H869,2)</f>
        <v>0</v>
      </c>
      <c r="K869" s="263" t="s">
        <v>1</v>
      </c>
      <c r="L869" s="268"/>
      <c r="M869" s="269" t="s">
        <v>1</v>
      </c>
      <c r="N869" s="270" t="s">
        <v>41</v>
      </c>
      <c r="O869" s="92"/>
      <c r="P869" s="230">
        <f>O869*H869</f>
        <v>0</v>
      </c>
      <c r="Q869" s="230">
        <v>0.02</v>
      </c>
      <c r="R869" s="230">
        <f>Q869*H869</f>
        <v>0.02</v>
      </c>
      <c r="S869" s="230">
        <v>0</v>
      </c>
      <c r="T869" s="231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2" t="s">
        <v>476</v>
      </c>
      <c r="AT869" s="232" t="s">
        <v>400</v>
      </c>
      <c r="AU869" s="232" t="s">
        <v>85</v>
      </c>
      <c r="AY869" s="18" t="s">
        <v>277</v>
      </c>
      <c r="BE869" s="233">
        <f>IF(N869="základní",J869,0)</f>
        <v>0</v>
      </c>
      <c r="BF869" s="233">
        <f>IF(N869="snížená",J869,0)</f>
        <v>0</v>
      </c>
      <c r="BG869" s="233">
        <f>IF(N869="zákl. přenesená",J869,0)</f>
        <v>0</v>
      </c>
      <c r="BH869" s="233">
        <f>IF(N869="sníž. přenesená",J869,0)</f>
        <v>0</v>
      </c>
      <c r="BI869" s="233">
        <f>IF(N869="nulová",J869,0)</f>
        <v>0</v>
      </c>
      <c r="BJ869" s="18" t="s">
        <v>21</v>
      </c>
      <c r="BK869" s="233">
        <f>ROUND(I869*H869,2)</f>
        <v>0</v>
      </c>
      <c r="BL869" s="18" t="s">
        <v>377</v>
      </c>
      <c r="BM869" s="232" t="s">
        <v>1631</v>
      </c>
    </row>
    <row r="870" s="13" customFormat="1">
      <c r="A870" s="13"/>
      <c r="B870" s="239"/>
      <c r="C870" s="240"/>
      <c r="D870" s="234" t="s">
        <v>288</v>
      </c>
      <c r="E870" s="241" t="s">
        <v>1</v>
      </c>
      <c r="F870" s="242" t="s">
        <v>21</v>
      </c>
      <c r="G870" s="240"/>
      <c r="H870" s="243">
        <v>1</v>
      </c>
      <c r="I870" s="244"/>
      <c r="J870" s="240"/>
      <c r="K870" s="240"/>
      <c r="L870" s="245"/>
      <c r="M870" s="246"/>
      <c r="N870" s="247"/>
      <c r="O870" s="247"/>
      <c r="P870" s="247"/>
      <c r="Q870" s="247"/>
      <c r="R870" s="247"/>
      <c r="S870" s="247"/>
      <c r="T870" s="24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9" t="s">
        <v>288</v>
      </c>
      <c r="AU870" s="249" t="s">
        <v>85</v>
      </c>
      <c r="AV870" s="13" t="s">
        <v>85</v>
      </c>
      <c r="AW870" s="13" t="s">
        <v>33</v>
      </c>
      <c r="AX870" s="13" t="s">
        <v>21</v>
      </c>
      <c r="AY870" s="249" t="s">
        <v>277</v>
      </c>
    </row>
    <row r="871" s="2" customFormat="1" ht="35.8" customHeight="1">
      <c r="A871" s="39"/>
      <c r="B871" s="40"/>
      <c r="C871" s="261" t="s">
        <v>1632</v>
      </c>
      <c r="D871" s="261" t="s">
        <v>400</v>
      </c>
      <c r="E871" s="262" t="s">
        <v>1633</v>
      </c>
      <c r="F871" s="263" t="s">
        <v>1634</v>
      </c>
      <c r="G871" s="264" t="s">
        <v>380</v>
      </c>
      <c r="H871" s="265">
        <v>1</v>
      </c>
      <c r="I871" s="266"/>
      <c r="J871" s="267">
        <f>ROUND(I871*H871,2)</f>
        <v>0</v>
      </c>
      <c r="K871" s="263" t="s">
        <v>1</v>
      </c>
      <c r="L871" s="268"/>
      <c r="M871" s="269" t="s">
        <v>1</v>
      </c>
      <c r="N871" s="270" t="s">
        <v>41</v>
      </c>
      <c r="O871" s="92"/>
      <c r="P871" s="230">
        <f>O871*H871</f>
        <v>0</v>
      </c>
      <c r="Q871" s="230">
        <v>0.02</v>
      </c>
      <c r="R871" s="230">
        <f>Q871*H871</f>
        <v>0.02</v>
      </c>
      <c r="S871" s="230">
        <v>0</v>
      </c>
      <c r="T871" s="231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2" t="s">
        <v>476</v>
      </c>
      <c r="AT871" s="232" t="s">
        <v>400</v>
      </c>
      <c r="AU871" s="232" t="s">
        <v>85</v>
      </c>
      <c r="AY871" s="18" t="s">
        <v>277</v>
      </c>
      <c r="BE871" s="233">
        <f>IF(N871="základní",J871,0)</f>
        <v>0</v>
      </c>
      <c r="BF871" s="233">
        <f>IF(N871="snížená",J871,0)</f>
        <v>0</v>
      </c>
      <c r="BG871" s="233">
        <f>IF(N871="zákl. přenesená",J871,0)</f>
        <v>0</v>
      </c>
      <c r="BH871" s="233">
        <f>IF(N871="sníž. přenesená",J871,0)</f>
        <v>0</v>
      </c>
      <c r="BI871" s="233">
        <f>IF(N871="nulová",J871,0)</f>
        <v>0</v>
      </c>
      <c r="BJ871" s="18" t="s">
        <v>21</v>
      </c>
      <c r="BK871" s="233">
        <f>ROUND(I871*H871,2)</f>
        <v>0</v>
      </c>
      <c r="BL871" s="18" t="s">
        <v>377</v>
      </c>
      <c r="BM871" s="232" t="s">
        <v>1635</v>
      </c>
    </row>
    <row r="872" s="13" customFormat="1">
      <c r="A872" s="13"/>
      <c r="B872" s="239"/>
      <c r="C872" s="240"/>
      <c r="D872" s="234" t="s">
        <v>288</v>
      </c>
      <c r="E872" s="241" t="s">
        <v>1</v>
      </c>
      <c r="F872" s="242" t="s">
        <v>21</v>
      </c>
      <c r="G872" s="240"/>
      <c r="H872" s="243">
        <v>1</v>
      </c>
      <c r="I872" s="244"/>
      <c r="J872" s="240"/>
      <c r="K872" s="240"/>
      <c r="L872" s="245"/>
      <c r="M872" s="246"/>
      <c r="N872" s="247"/>
      <c r="O872" s="247"/>
      <c r="P872" s="247"/>
      <c r="Q872" s="247"/>
      <c r="R872" s="247"/>
      <c r="S872" s="247"/>
      <c r="T872" s="248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9" t="s">
        <v>288</v>
      </c>
      <c r="AU872" s="249" t="s">
        <v>85</v>
      </c>
      <c r="AV872" s="13" t="s">
        <v>85</v>
      </c>
      <c r="AW872" s="13" t="s">
        <v>33</v>
      </c>
      <c r="AX872" s="13" t="s">
        <v>21</v>
      </c>
      <c r="AY872" s="249" t="s">
        <v>277</v>
      </c>
    </row>
    <row r="873" s="2" customFormat="1" ht="35.8" customHeight="1">
      <c r="A873" s="39"/>
      <c r="B873" s="40"/>
      <c r="C873" s="261" t="s">
        <v>1636</v>
      </c>
      <c r="D873" s="261" t="s">
        <v>400</v>
      </c>
      <c r="E873" s="262" t="s">
        <v>1637</v>
      </c>
      <c r="F873" s="263" t="s">
        <v>1638</v>
      </c>
      <c r="G873" s="264" t="s">
        <v>380</v>
      </c>
      <c r="H873" s="265">
        <v>1</v>
      </c>
      <c r="I873" s="266"/>
      <c r="J873" s="267">
        <f>ROUND(I873*H873,2)</f>
        <v>0</v>
      </c>
      <c r="K873" s="263" t="s">
        <v>1</v>
      </c>
      <c r="L873" s="268"/>
      <c r="M873" s="269" t="s">
        <v>1</v>
      </c>
      <c r="N873" s="270" t="s">
        <v>41</v>
      </c>
      <c r="O873" s="92"/>
      <c r="P873" s="230">
        <f>O873*H873</f>
        <v>0</v>
      </c>
      <c r="Q873" s="230">
        <v>0.042999999999999997</v>
      </c>
      <c r="R873" s="230">
        <f>Q873*H873</f>
        <v>0.042999999999999997</v>
      </c>
      <c r="S873" s="230">
        <v>0</v>
      </c>
      <c r="T873" s="231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2" t="s">
        <v>476</v>
      </c>
      <c r="AT873" s="232" t="s">
        <v>400</v>
      </c>
      <c r="AU873" s="232" t="s">
        <v>85</v>
      </c>
      <c r="AY873" s="18" t="s">
        <v>277</v>
      </c>
      <c r="BE873" s="233">
        <f>IF(N873="základní",J873,0)</f>
        <v>0</v>
      </c>
      <c r="BF873" s="233">
        <f>IF(N873="snížená",J873,0)</f>
        <v>0</v>
      </c>
      <c r="BG873" s="233">
        <f>IF(N873="zákl. přenesená",J873,0)</f>
        <v>0</v>
      </c>
      <c r="BH873" s="233">
        <f>IF(N873="sníž. přenesená",J873,0)</f>
        <v>0</v>
      </c>
      <c r="BI873" s="233">
        <f>IF(N873="nulová",J873,0)</f>
        <v>0</v>
      </c>
      <c r="BJ873" s="18" t="s">
        <v>21</v>
      </c>
      <c r="BK873" s="233">
        <f>ROUND(I873*H873,2)</f>
        <v>0</v>
      </c>
      <c r="BL873" s="18" t="s">
        <v>377</v>
      </c>
      <c r="BM873" s="232" t="s">
        <v>1639</v>
      </c>
    </row>
    <row r="874" s="2" customFormat="1" ht="41.5" customHeight="1">
      <c r="A874" s="39"/>
      <c r="B874" s="40"/>
      <c r="C874" s="261" t="s">
        <v>1640</v>
      </c>
      <c r="D874" s="261" t="s">
        <v>400</v>
      </c>
      <c r="E874" s="262" t="s">
        <v>1641</v>
      </c>
      <c r="F874" s="263" t="s">
        <v>1642</v>
      </c>
      <c r="G874" s="264" t="s">
        <v>380</v>
      </c>
      <c r="H874" s="265">
        <v>1</v>
      </c>
      <c r="I874" s="266"/>
      <c r="J874" s="267">
        <f>ROUND(I874*H874,2)</f>
        <v>0</v>
      </c>
      <c r="K874" s="263" t="s">
        <v>1</v>
      </c>
      <c r="L874" s="268"/>
      <c r="M874" s="269" t="s">
        <v>1</v>
      </c>
      <c r="N874" s="270" t="s">
        <v>41</v>
      </c>
      <c r="O874" s="92"/>
      <c r="P874" s="230">
        <f>O874*H874</f>
        <v>0</v>
      </c>
      <c r="Q874" s="230">
        <v>0.042999999999999997</v>
      </c>
      <c r="R874" s="230">
        <f>Q874*H874</f>
        <v>0.042999999999999997</v>
      </c>
      <c r="S874" s="230">
        <v>0</v>
      </c>
      <c r="T874" s="231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2" t="s">
        <v>476</v>
      </c>
      <c r="AT874" s="232" t="s">
        <v>400</v>
      </c>
      <c r="AU874" s="232" t="s">
        <v>85</v>
      </c>
      <c r="AY874" s="18" t="s">
        <v>277</v>
      </c>
      <c r="BE874" s="233">
        <f>IF(N874="základní",J874,0)</f>
        <v>0</v>
      </c>
      <c r="BF874" s="233">
        <f>IF(N874="snížená",J874,0)</f>
        <v>0</v>
      </c>
      <c r="BG874" s="233">
        <f>IF(N874="zákl. přenesená",J874,0)</f>
        <v>0</v>
      </c>
      <c r="BH874" s="233">
        <f>IF(N874="sníž. přenesená",J874,0)</f>
        <v>0</v>
      </c>
      <c r="BI874" s="233">
        <f>IF(N874="nulová",J874,0)</f>
        <v>0</v>
      </c>
      <c r="BJ874" s="18" t="s">
        <v>21</v>
      </c>
      <c r="BK874" s="233">
        <f>ROUND(I874*H874,2)</f>
        <v>0</v>
      </c>
      <c r="BL874" s="18" t="s">
        <v>377</v>
      </c>
      <c r="BM874" s="232" t="s">
        <v>1643</v>
      </c>
    </row>
    <row r="875" s="2" customFormat="1" ht="41.5" customHeight="1">
      <c r="A875" s="39"/>
      <c r="B875" s="40"/>
      <c r="C875" s="261" t="s">
        <v>1644</v>
      </c>
      <c r="D875" s="261" t="s">
        <v>400</v>
      </c>
      <c r="E875" s="262" t="s">
        <v>1645</v>
      </c>
      <c r="F875" s="263" t="s">
        <v>1646</v>
      </c>
      <c r="G875" s="264" t="s">
        <v>380</v>
      </c>
      <c r="H875" s="265">
        <v>1</v>
      </c>
      <c r="I875" s="266"/>
      <c r="J875" s="267">
        <f>ROUND(I875*H875,2)</f>
        <v>0</v>
      </c>
      <c r="K875" s="263" t="s">
        <v>1</v>
      </c>
      <c r="L875" s="268"/>
      <c r="M875" s="269" t="s">
        <v>1</v>
      </c>
      <c r="N875" s="270" t="s">
        <v>41</v>
      </c>
      <c r="O875" s="92"/>
      <c r="P875" s="230">
        <f>O875*H875</f>
        <v>0</v>
      </c>
      <c r="Q875" s="230">
        <v>0.066000000000000003</v>
      </c>
      <c r="R875" s="230">
        <f>Q875*H875</f>
        <v>0.066000000000000003</v>
      </c>
      <c r="S875" s="230">
        <v>0</v>
      </c>
      <c r="T875" s="231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2" t="s">
        <v>476</v>
      </c>
      <c r="AT875" s="232" t="s">
        <v>400</v>
      </c>
      <c r="AU875" s="232" t="s">
        <v>85</v>
      </c>
      <c r="AY875" s="18" t="s">
        <v>277</v>
      </c>
      <c r="BE875" s="233">
        <f>IF(N875="základní",J875,0)</f>
        <v>0</v>
      </c>
      <c r="BF875" s="233">
        <f>IF(N875="snížená",J875,0)</f>
        <v>0</v>
      </c>
      <c r="BG875" s="233">
        <f>IF(N875="zákl. přenesená",J875,0)</f>
        <v>0</v>
      </c>
      <c r="BH875" s="233">
        <f>IF(N875="sníž. přenesená",J875,0)</f>
        <v>0</v>
      </c>
      <c r="BI875" s="233">
        <f>IF(N875="nulová",J875,0)</f>
        <v>0</v>
      </c>
      <c r="BJ875" s="18" t="s">
        <v>21</v>
      </c>
      <c r="BK875" s="233">
        <f>ROUND(I875*H875,2)</f>
        <v>0</v>
      </c>
      <c r="BL875" s="18" t="s">
        <v>377</v>
      </c>
      <c r="BM875" s="232" t="s">
        <v>1647</v>
      </c>
    </row>
    <row r="876" s="2" customFormat="1" ht="41.5" customHeight="1">
      <c r="A876" s="39"/>
      <c r="B876" s="40"/>
      <c r="C876" s="261" t="s">
        <v>1648</v>
      </c>
      <c r="D876" s="261" t="s">
        <v>400</v>
      </c>
      <c r="E876" s="262" t="s">
        <v>1649</v>
      </c>
      <c r="F876" s="263" t="s">
        <v>1650</v>
      </c>
      <c r="G876" s="264" t="s">
        <v>380</v>
      </c>
      <c r="H876" s="265">
        <v>2</v>
      </c>
      <c r="I876" s="266"/>
      <c r="J876" s="267">
        <f>ROUND(I876*H876,2)</f>
        <v>0</v>
      </c>
      <c r="K876" s="263" t="s">
        <v>1</v>
      </c>
      <c r="L876" s="268"/>
      <c r="M876" s="269" t="s">
        <v>1</v>
      </c>
      <c r="N876" s="270" t="s">
        <v>41</v>
      </c>
      <c r="O876" s="92"/>
      <c r="P876" s="230">
        <f>O876*H876</f>
        <v>0</v>
      </c>
      <c r="Q876" s="230">
        <v>0.066000000000000003</v>
      </c>
      <c r="R876" s="230">
        <f>Q876*H876</f>
        <v>0.13200000000000001</v>
      </c>
      <c r="S876" s="230">
        <v>0</v>
      </c>
      <c r="T876" s="231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32" t="s">
        <v>476</v>
      </c>
      <c r="AT876" s="232" t="s">
        <v>400</v>
      </c>
      <c r="AU876" s="232" t="s">
        <v>85</v>
      </c>
      <c r="AY876" s="18" t="s">
        <v>277</v>
      </c>
      <c r="BE876" s="233">
        <f>IF(N876="základní",J876,0)</f>
        <v>0</v>
      </c>
      <c r="BF876" s="233">
        <f>IF(N876="snížená",J876,0)</f>
        <v>0</v>
      </c>
      <c r="BG876" s="233">
        <f>IF(N876="zákl. přenesená",J876,0)</f>
        <v>0</v>
      </c>
      <c r="BH876" s="233">
        <f>IF(N876="sníž. přenesená",J876,0)</f>
        <v>0</v>
      </c>
      <c r="BI876" s="233">
        <f>IF(N876="nulová",J876,0)</f>
        <v>0</v>
      </c>
      <c r="BJ876" s="18" t="s">
        <v>21</v>
      </c>
      <c r="BK876" s="233">
        <f>ROUND(I876*H876,2)</f>
        <v>0</v>
      </c>
      <c r="BL876" s="18" t="s">
        <v>377</v>
      </c>
      <c r="BM876" s="232" t="s">
        <v>1651</v>
      </c>
    </row>
    <row r="877" s="2" customFormat="1" ht="22.9" customHeight="1">
      <c r="A877" s="39"/>
      <c r="B877" s="40"/>
      <c r="C877" s="221" t="s">
        <v>1652</v>
      </c>
      <c r="D877" s="221" t="s">
        <v>279</v>
      </c>
      <c r="E877" s="222" t="s">
        <v>1653</v>
      </c>
      <c r="F877" s="223" t="s">
        <v>1654</v>
      </c>
      <c r="G877" s="224" t="s">
        <v>607</v>
      </c>
      <c r="H877" s="225">
        <v>65.810000000000002</v>
      </c>
      <c r="I877" s="226"/>
      <c r="J877" s="227">
        <f>ROUND(I877*H877,2)</f>
        <v>0</v>
      </c>
      <c r="K877" s="223" t="s">
        <v>283</v>
      </c>
      <c r="L877" s="45"/>
      <c r="M877" s="228" t="s">
        <v>1</v>
      </c>
      <c r="N877" s="229" t="s">
        <v>41</v>
      </c>
      <c r="O877" s="92"/>
      <c r="P877" s="230">
        <f>O877*H877</f>
        <v>0</v>
      </c>
      <c r="Q877" s="230">
        <v>0.00014999999999999999</v>
      </c>
      <c r="R877" s="230">
        <f>Q877*H877</f>
        <v>0.0098715000000000001</v>
      </c>
      <c r="S877" s="230">
        <v>0</v>
      </c>
      <c r="T877" s="231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2" t="s">
        <v>377</v>
      </c>
      <c r="AT877" s="232" t="s">
        <v>279</v>
      </c>
      <c r="AU877" s="232" t="s">
        <v>85</v>
      </c>
      <c r="AY877" s="18" t="s">
        <v>277</v>
      </c>
      <c r="BE877" s="233">
        <f>IF(N877="základní",J877,0)</f>
        <v>0</v>
      </c>
      <c r="BF877" s="233">
        <f>IF(N877="snížená",J877,0)</f>
        <v>0</v>
      </c>
      <c r="BG877" s="233">
        <f>IF(N877="zákl. přenesená",J877,0)</f>
        <v>0</v>
      </c>
      <c r="BH877" s="233">
        <f>IF(N877="sníž. přenesená",J877,0)</f>
        <v>0</v>
      </c>
      <c r="BI877" s="233">
        <f>IF(N877="nulová",J877,0)</f>
        <v>0</v>
      </c>
      <c r="BJ877" s="18" t="s">
        <v>21</v>
      </c>
      <c r="BK877" s="233">
        <f>ROUND(I877*H877,2)</f>
        <v>0</v>
      </c>
      <c r="BL877" s="18" t="s">
        <v>377</v>
      </c>
      <c r="BM877" s="232" t="s">
        <v>1655</v>
      </c>
    </row>
    <row r="878" s="2" customFormat="1">
      <c r="A878" s="39"/>
      <c r="B878" s="40"/>
      <c r="C878" s="41"/>
      <c r="D878" s="234" t="s">
        <v>286</v>
      </c>
      <c r="E878" s="41"/>
      <c r="F878" s="235" t="s">
        <v>1656</v>
      </c>
      <c r="G878" s="41"/>
      <c r="H878" s="41"/>
      <c r="I878" s="236"/>
      <c r="J878" s="41"/>
      <c r="K878" s="41"/>
      <c r="L878" s="45"/>
      <c r="M878" s="237"/>
      <c r="N878" s="238"/>
      <c r="O878" s="92"/>
      <c r="P878" s="92"/>
      <c r="Q878" s="92"/>
      <c r="R878" s="92"/>
      <c r="S878" s="92"/>
      <c r="T878" s="93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286</v>
      </c>
      <c r="AU878" s="18" t="s">
        <v>85</v>
      </c>
    </row>
    <row r="879" s="13" customFormat="1">
      <c r="A879" s="13"/>
      <c r="B879" s="239"/>
      <c r="C879" s="240"/>
      <c r="D879" s="234" t="s">
        <v>288</v>
      </c>
      <c r="E879" s="241" t="s">
        <v>1</v>
      </c>
      <c r="F879" s="242" t="s">
        <v>1657</v>
      </c>
      <c r="G879" s="240"/>
      <c r="H879" s="243">
        <v>24.309999999999999</v>
      </c>
      <c r="I879" s="244"/>
      <c r="J879" s="240"/>
      <c r="K879" s="240"/>
      <c r="L879" s="245"/>
      <c r="M879" s="246"/>
      <c r="N879" s="247"/>
      <c r="O879" s="247"/>
      <c r="P879" s="247"/>
      <c r="Q879" s="247"/>
      <c r="R879" s="247"/>
      <c r="S879" s="247"/>
      <c r="T879" s="24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9" t="s">
        <v>288</v>
      </c>
      <c r="AU879" s="249" t="s">
        <v>85</v>
      </c>
      <c r="AV879" s="13" t="s">
        <v>85</v>
      </c>
      <c r="AW879" s="13" t="s">
        <v>33</v>
      </c>
      <c r="AX879" s="13" t="s">
        <v>76</v>
      </c>
      <c r="AY879" s="249" t="s">
        <v>277</v>
      </c>
    </row>
    <row r="880" s="13" customFormat="1">
      <c r="A880" s="13"/>
      <c r="B880" s="239"/>
      <c r="C880" s="240"/>
      <c r="D880" s="234" t="s">
        <v>288</v>
      </c>
      <c r="E880" s="241" t="s">
        <v>1</v>
      </c>
      <c r="F880" s="242" t="s">
        <v>1658</v>
      </c>
      <c r="G880" s="240"/>
      <c r="H880" s="243">
        <v>41.5</v>
      </c>
      <c r="I880" s="244"/>
      <c r="J880" s="240"/>
      <c r="K880" s="240"/>
      <c r="L880" s="245"/>
      <c r="M880" s="246"/>
      <c r="N880" s="247"/>
      <c r="O880" s="247"/>
      <c r="P880" s="247"/>
      <c r="Q880" s="247"/>
      <c r="R880" s="247"/>
      <c r="S880" s="247"/>
      <c r="T880" s="24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9" t="s">
        <v>288</v>
      </c>
      <c r="AU880" s="249" t="s">
        <v>85</v>
      </c>
      <c r="AV880" s="13" t="s">
        <v>85</v>
      </c>
      <c r="AW880" s="13" t="s">
        <v>33</v>
      </c>
      <c r="AX880" s="13" t="s">
        <v>76</v>
      </c>
      <c r="AY880" s="249" t="s">
        <v>277</v>
      </c>
    </row>
    <row r="881" s="14" customFormat="1">
      <c r="A881" s="14"/>
      <c r="B881" s="250"/>
      <c r="C881" s="251"/>
      <c r="D881" s="234" t="s">
        <v>288</v>
      </c>
      <c r="E881" s="252" t="s">
        <v>140</v>
      </c>
      <c r="F881" s="253" t="s">
        <v>302</v>
      </c>
      <c r="G881" s="251"/>
      <c r="H881" s="254">
        <v>65.810000000000002</v>
      </c>
      <c r="I881" s="255"/>
      <c r="J881" s="251"/>
      <c r="K881" s="251"/>
      <c r="L881" s="256"/>
      <c r="M881" s="257"/>
      <c r="N881" s="258"/>
      <c r="O881" s="258"/>
      <c r="P881" s="258"/>
      <c r="Q881" s="258"/>
      <c r="R881" s="258"/>
      <c r="S881" s="258"/>
      <c r="T881" s="25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60" t="s">
        <v>288</v>
      </c>
      <c r="AU881" s="260" t="s">
        <v>85</v>
      </c>
      <c r="AV881" s="14" t="s">
        <v>284</v>
      </c>
      <c r="AW881" s="14" t="s">
        <v>33</v>
      </c>
      <c r="AX881" s="14" t="s">
        <v>21</v>
      </c>
      <c r="AY881" s="260" t="s">
        <v>277</v>
      </c>
    </row>
    <row r="882" s="2" customFormat="1" ht="22.9" customHeight="1">
      <c r="A882" s="39"/>
      <c r="B882" s="40"/>
      <c r="C882" s="221" t="s">
        <v>1659</v>
      </c>
      <c r="D882" s="221" t="s">
        <v>279</v>
      </c>
      <c r="E882" s="222" t="s">
        <v>1660</v>
      </c>
      <c r="F882" s="223" t="s">
        <v>1661</v>
      </c>
      <c r="G882" s="224" t="s">
        <v>607</v>
      </c>
      <c r="H882" s="225">
        <v>65.810000000000002</v>
      </c>
      <c r="I882" s="226"/>
      <c r="J882" s="227">
        <f>ROUND(I882*H882,2)</f>
        <v>0</v>
      </c>
      <c r="K882" s="223" t="s">
        <v>283</v>
      </c>
      <c r="L882" s="45"/>
      <c r="M882" s="228" t="s">
        <v>1</v>
      </c>
      <c r="N882" s="229" t="s">
        <v>41</v>
      </c>
      <c r="O882" s="92"/>
      <c r="P882" s="230">
        <f>O882*H882</f>
        <v>0</v>
      </c>
      <c r="Q882" s="230">
        <v>0.00027999999999999998</v>
      </c>
      <c r="R882" s="230">
        <f>Q882*H882</f>
        <v>0.0184268</v>
      </c>
      <c r="S882" s="230">
        <v>0</v>
      </c>
      <c r="T882" s="231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2" t="s">
        <v>377</v>
      </c>
      <c r="AT882" s="232" t="s">
        <v>279</v>
      </c>
      <c r="AU882" s="232" t="s">
        <v>85</v>
      </c>
      <c r="AY882" s="18" t="s">
        <v>277</v>
      </c>
      <c r="BE882" s="233">
        <f>IF(N882="základní",J882,0)</f>
        <v>0</v>
      </c>
      <c r="BF882" s="233">
        <f>IF(N882="snížená",J882,0)</f>
        <v>0</v>
      </c>
      <c r="BG882" s="233">
        <f>IF(N882="zákl. přenesená",J882,0)</f>
        <v>0</v>
      </c>
      <c r="BH882" s="233">
        <f>IF(N882="sníž. přenesená",J882,0)</f>
        <v>0</v>
      </c>
      <c r="BI882" s="233">
        <f>IF(N882="nulová",J882,0)</f>
        <v>0</v>
      </c>
      <c r="BJ882" s="18" t="s">
        <v>21</v>
      </c>
      <c r="BK882" s="233">
        <f>ROUND(I882*H882,2)</f>
        <v>0</v>
      </c>
      <c r="BL882" s="18" t="s">
        <v>377</v>
      </c>
      <c r="BM882" s="232" t="s">
        <v>1662</v>
      </c>
    </row>
    <row r="883" s="2" customFormat="1">
      <c r="A883" s="39"/>
      <c r="B883" s="40"/>
      <c r="C883" s="41"/>
      <c r="D883" s="234" t="s">
        <v>286</v>
      </c>
      <c r="E883" s="41"/>
      <c r="F883" s="235" t="s">
        <v>1663</v>
      </c>
      <c r="G883" s="41"/>
      <c r="H883" s="41"/>
      <c r="I883" s="236"/>
      <c r="J883" s="41"/>
      <c r="K883" s="41"/>
      <c r="L883" s="45"/>
      <c r="M883" s="237"/>
      <c r="N883" s="238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286</v>
      </c>
      <c r="AU883" s="18" t="s">
        <v>85</v>
      </c>
    </row>
    <row r="884" s="13" customFormat="1">
      <c r="A884" s="13"/>
      <c r="B884" s="239"/>
      <c r="C884" s="240"/>
      <c r="D884" s="234" t="s">
        <v>288</v>
      </c>
      <c r="E884" s="241" t="s">
        <v>1</v>
      </c>
      <c r="F884" s="242" t="s">
        <v>140</v>
      </c>
      <c r="G884" s="240"/>
      <c r="H884" s="243">
        <v>65.810000000000002</v>
      </c>
      <c r="I884" s="244"/>
      <c r="J884" s="240"/>
      <c r="K884" s="240"/>
      <c r="L884" s="245"/>
      <c r="M884" s="246"/>
      <c r="N884" s="247"/>
      <c r="O884" s="247"/>
      <c r="P884" s="247"/>
      <c r="Q884" s="247"/>
      <c r="R884" s="247"/>
      <c r="S884" s="247"/>
      <c r="T884" s="24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9" t="s">
        <v>288</v>
      </c>
      <c r="AU884" s="249" t="s">
        <v>85</v>
      </c>
      <c r="AV884" s="13" t="s">
        <v>85</v>
      </c>
      <c r="AW884" s="13" t="s">
        <v>33</v>
      </c>
      <c r="AX884" s="13" t="s">
        <v>21</v>
      </c>
      <c r="AY884" s="249" t="s">
        <v>277</v>
      </c>
    </row>
    <row r="885" s="2" customFormat="1" ht="22.9" customHeight="1">
      <c r="A885" s="39"/>
      <c r="B885" s="40"/>
      <c r="C885" s="221" t="s">
        <v>1664</v>
      </c>
      <c r="D885" s="221" t="s">
        <v>279</v>
      </c>
      <c r="E885" s="222" t="s">
        <v>1665</v>
      </c>
      <c r="F885" s="223" t="s">
        <v>1666</v>
      </c>
      <c r="G885" s="224" t="s">
        <v>380</v>
      </c>
      <c r="H885" s="225">
        <v>6</v>
      </c>
      <c r="I885" s="226"/>
      <c r="J885" s="227">
        <f>ROUND(I885*H885,2)</f>
        <v>0</v>
      </c>
      <c r="K885" s="223" t="s">
        <v>283</v>
      </c>
      <c r="L885" s="45"/>
      <c r="M885" s="228" t="s">
        <v>1</v>
      </c>
      <c r="N885" s="229" t="s">
        <v>41</v>
      </c>
      <c r="O885" s="92"/>
      <c r="P885" s="230">
        <f>O885*H885</f>
        <v>0</v>
      </c>
      <c r="Q885" s="230">
        <v>0</v>
      </c>
      <c r="R885" s="230">
        <f>Q885*H885</f>
        <v>0</v>
      </c>
      <c r="S885" s="230">
        <v>0</v>
      </c>
      <c r="T885" s="231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2" t="s">
        <v>377</v>
      </c>
      <c r="AT885" s="232" t="s">
        <v>279</v>
      </c>
      <c r="AU885" s="232" t="s">
        <v>85</v>
      </c>
      <c r="AY885" s="18" t="s">
        <v>277</v>
      </c>
      <c r="BE885" s="233">
        <f>IF(N885="základní",J885,0)</f>
        <v>0</v>
      </c>
      <c r="BF885" s="233">
        <f>IF(N885="snížená",J885,0)</f>
        <v>0</v>
      </c>
      <c r="BG885" s="233">
        <f>IF(N885="zákl. přenesená",J885,0)</f>
        <v>0</v>
      </c>
      <c r="BH885" s="233">
        <f>IF(N885="sníž. přenesená",J885,0)</f>
        <v>0</v>
      </c>
      <c r="BI885" s="233">
        <f>IF(N885="nulová",J885,0)</f>
        <v>0</v>
      </c>
      <c r="BJ885" s="18" t="s">
        <v>21</v>
      </c>
      <c r="BK885" s="233">
        <f>ROUND(I885*H885,2)</f>
        <v>0</v>
      </c>
      <c r="BL885" s="18" t="s">
        <v>377</v>
      </c>
      <c r="BM885" s="232" t="s">
        <v>1667</v>
      </c>
    </row>
    <row r="886" s="2" customFormat="1" ht="31" customHeight="1">
      <c r="A886" s="39"/>
      <c r="B886" s="40"/>
      <c r="C886" s="261" t="s">
        <v>1668</v>
      </c>
      <c r="D886" s="261" t="s">
        <v>400</v>
      </c>
      <c r="E886" s="262" t="s">
        <v>1669</v>
      </c>
      <c r="F886" s="263" t="s">
        <v>1670</v>
      </c>
      <c r="G886" s="264" t="s">
        <v>380</v>
      </c>
      <c r="H886" s="265">
        <v>4</v>
      </c>
      <c r="I886" s="266"/>
      <c r="J886" s="267">
        <f>ROUND(I886*H886,2)</f>
        <v>0</v>
      </c>
      <c r="K886" s="263" t="s">
        <v>1</v>
      </c>
      <c r="L886" s="268"/>
      <c r="M886" s="269" t="s">
        <v>1</v>
      </c>
      <c r="N886" s="270" t="s">
        <v>41</v>
      </c>
      <c r="O886" s="92"/>
      <c r="P886" s="230">
        <f>O886*H886</f>
        <v>0</v>
      </c>
      <c r="Q886" s="230">
        <v>0.014999999999999999</v>
      </c>
      <c r="R886" s="230">
        <f>Q886*H886</f>
        <v>0.059999999999999998</v>
      </c>
      <c r="S886" s="230">
        <v>0</v>
      </c>
      <c r="T886" s="231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2" t="s">
        <v>476</v>
      </c>
      <c r="AT886" s="232" t="s">
        <v>400</v>
      </c>
      <c r="AU886" s="232" t="s">
        <v>85</v>
      </c>
      <c r="AY886" s="18" t="s">
        <v>277</v>
      </c>
      <c r="BE886" s="233">
        <f>IF(N886="základní",J886,0)</f>
        <v>0</v>
      </c>
      <c r="BF886" s="233">
        <f>IF(N886="snížená",J886,0)</f>
        <v>0</v>
      </c>
      <c r="BG886" s="233">
        <f>IF(N886="zákl. přenesená",J886,0)</f>
        <v>0</v>
      </c>
      <c r="BH886" s="233">
        <f>IF(N886="sníž. přenesená",J886,0)</f>
        <v>0</v>
      </c>
      <c r="BI886" s="233">
        <f>IF(N886="nulová",J886,0)</f>
        <v>0</v>
      </c>
      <c r="BJ886" s="18" t="s">
        <v>21</v>
      </c>
      <c r="BK886" s="233">
        <f>ROUND(I886*H886,2)</f>
        <v>0</v>
      </c>
      <c r="BL886" s="18" t="s">
        <v>377</v>
      </c>
      <c r="BM886" s="232" t="s">
        <v>1671</v>
      </c>
    </row>
    <row r="887" s="2" customFormat="1" ht="31" customHeight="1">
      <c r="A887" s="39"/>
      <c r="B887" s="40"/>
      <c r="C887" s="261" t="s">
        <v>1672</v>
      </c>
      <c r="D887" s="261" t="s">
        <v>400</v>
      </c>
      <c r="E887" s="262" t="s">
        <v>1673</v>
      </c>
      <c r="F887" s="263" t="s">
        <v>1674</v>
      </c>
      <c r="G887" s="264" t="s">
        <v>380</v>
      </c>
      <c r="H887" s="265">
        <v>1</v>
      </c>
      <c r="I887" s="266"/>
      <c r="J887" s="267">
        <f>ROUND(I887*H887,2)</f>
        <v>0</v>
      </c>
      <c r="K887" s="263" t="s">
        <v>1</v>
      </c>
      <c r="L887" s="268"/>
      <c r="M887" s="269" t="s">
        <v>1</v>
      </c>
      <c r="N887" s="270" t="s">
        <v>41</v>
      </c>
      <c r="O887" s="92"/>
      <c r="P887" s="230">
        <f>O887*H887</f>
        <v>0</v>
      </c>
      <c r="Q887" s="230">
        <v>0.014999999999999999</v>
      </c>
      <c r="R887" s="230">
        <f>Q887*H887</f>
        <v>0.014999999999999999</v>
      </c>
      <c r="S887" s="230">
        <v>0</v>
      </c>
      <c r="T887" s="231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2" t="s">
        <v>476</v>
      </c>
      <c r="AT887" s="232" t="s">
        <v>400</v>
      </c>
      <c r="AU887" s="232" t="s">
        <v>85</v>
      </c>
      <c r="AY887" s="18" t="s">
        <v>277</v>
      </c>
      <c r="BE887" s="233">
        <f>IF(N887="základní",J887,0)</f>
        <v>0</v>
      </c>
      <c r="BF887" s="233">
        <f>IF(N887="snížená",J887,0)</f>
        <v>0</v>
      </c>
      <c r="BG887" s="233">
        <f>IF(N887="zákl. přenesená",J887,0)</f>
        <v>0</v>
      </c>
      <c r="BH887" s="233">
        <f>IF(N887="sníž. přenesená",J887,0)</f>
        <v>0</v>
      </c>
      <c r="BI887" s="233">
        <f>IF(N887="nulová",J887,0)</f>
        <v>0</v>
      </c>
      <c r="BJ887" s="18" t="s">
        <v>21</v>
      </c>
      <c r="BK887" s="233">
        <f>ROUND(I887*H887,2)</f>
        <v>0</v>
      </c>
      <c r="BL887" s="18" t="s">
        <v>377</v>
      </c>
      <c r="BM887" s="232" t="s">
        <v>1675</v>
      </c>
    </row>
    <row r="888" s="2" customFormat="1" ht="31" customHeight="1">
      <c r="A888" s="39"/>
      <c r="B888" s="40"/>
      <c r="C888" s="261" t="s">
        <v>1676</v>
      </c>
      <c r="D888" s="261" t="s">
        <v>400</v>
      </c>
      <c r="E888" s="262" t="s">
        <v>1677</v>
      </c>
      <c r="F888" s="263" t="s">
        <v>1678</v>
      </c>
      <c r="G888" s="264" t="s">
        <v>380</v>
      </c>
      <c r="H888" s="265">
        <v>1</v>
      </c>
      <c r="I888" s="266"/>
      <c r="J888" s="267">
        <f>ROUND(I888*H888,2)</f>
        <v>0</v>
      </c>
      <c r="K888" s="263" t="s">
        <v>1</v>
      </c>
      <c r="L888" s="268"/>
      <c r="M888" s="269" t="s">
        <v>1</v>
      </c>
      <c r="N888" s="270" t="s">
        <v>41</v>
      </c>
      <c r="O888" s="92"/>
      <c r="P888" s="230">
        <f>O888*H888</f>
        <v>0</v>
      </c>
      <c r="Q888" s="230">
        <v>0.014999999999999999</v>
      </c>
      <c r="R888" s="230">
        <f>Q888*H888</f>
        <v>0.014999999999999999</v>
      </c>
      <c r="S888" s="230">
        <v>0</v>
      </c>
      <c r="T888" s="231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2" t="s">
        <v>476</v>
      </c>
      <c r="AT888" s="232" t="s">
        <v>400</v>
      </c>
      <c r="AU888" s="232" t="s">
        <v>85</v>
      </c>
      <c r="AY888" s="18" t="s">
        <v>277</v>
      </c>
      <c r="BE888" s="233">
        <f>IF(N888="základní",J888,0)</f>
        <v>0</v>
      </c>
      <c r="BF888" s="233">
        <f>IF(N888="snížená",J888,0)</f>
        <v>0</v>
      </c>
      <c r="BG888" s="233">
        <f>IF(N888="zákl. přenesená",J888,0)</f>
        <v>0</v>
      </c>
      <c r="BH888" s="233">
        <f>IF(N888="sníž. přenesená",J888,0)</f>
        <v>0</v>
      </c>
      <c r="BI888" s="233">
        <f>IF(N888="nulová",J888,0)</f>
        <v>0</v>
      </c>
      <c r="BJ888" s="18" t="s">
        <v>21</v>
      </c>
      <c r="BK888" s="233">
        <f>ROUND(I888*H888,2)</f>
        <v>0</v>
      </c>
      <c r="BL888" s="18" t="s">
        <v>377</v>
      </c>
      <c r="BM888" s="232" t="s">
        <v>1679</v>
      </c>
    </row>
    <row r="889" s="2" customFormat="1" ht="22.9" customHeight="1">
      <c r="A889" s="39"/>
      <c r="B889" s="40"/>
      <c r="C889" s="221" t="s">
        <v>1680</v>
      </c>
      <c r="D889" s="221" t="s">
        <v>279</v>
      </c>
      <c r="E889" s="222" t="s">
        <v>1681</v>
      </c>
      <c r="F889" s="223" t="s">
        <v>1682</v>
      </c>
      <c r="G889" s="224" t="s">
        <v>380</v>
      </c>
      <c r="H889" s="225">
        <v>4</v>
      </c>
      <c r="I889" s="226"/>
      <c r="J889" s="227">
        <f>ROUND(I889*H889,2)</f>
        <v>0</v>
      </c>
      <c r="K889" s="223" t="s">
        <v>283</v>
      </c>
      <c r="L889" s="45"/>
      <c r="M889" s="228" t="s">
        <v>1</v>
      </c>
      <c r="N889" s="229" t="s">
        <v>41</v>
      </c>
      <c r="O889" s="92"/>
      <c r="P889" s="230">
        <f>O889*H889</f>
        <v>0</v>
      </c>
      <c r="Q889" s="230">
        <v>0</v>
      </c>
      <c r="R889" s="230">
        <f>Q889*H889</f>
        <v>0</v>
      </c>
      <c r="S889" s="230">
        <v>0</v>
      </c>
      <c r="T889" s="231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32" t="s">
        <v>377</v>
      </c>
      <c r="AT889" s="232" t="s">
        <v>279</v>
      </c>
      <c r="AU889" s="232" t="s">
        <v>85</v>
      </c>
      <c r="AY889" s="18" t="s">
        <v>277</v>
      </c>
      <c r="BE889" s="233">
        <f>IF(N889="základní",J889,0)</f>
        <v>0</v>
      </c>
      <c r="BF889" s="233">
        <f>IF(N889="snížená",J889,0)</f>
        <v>0</v>
      </c>
      <c r="BG889" s="233">
        <f>IF(N889="zákl. přenesená",J889,0)</f>
        <v>0</v>
      </c>
      <c r="BH889" s="233">
        <f>IF(N889="sníž. přenesená",J889,0)</f>
        <v>0</v>
      </c>
      <c r="BI889" s="233">
        <f>IF(N889="nulová",J889,0)</f>
        <v>0</v>
      </c>
      <c r="BJ889" s="18" t="s">
        <v>21</v>
      </c>
      <c r="BK889" s="233">
        <f>ROUND(I889*H889,2)</f>
        <v>0</v>
      </c>
      <c r="BL889" s="18" t="s">
        <v>377</v>
      </c>
      <c r="BM889" s="232" t="s">
        <v>1683</v>
      </c>
    </row>
    <row r="890" s="2" customFormat="1">
      <c r="A890" s="39"/>
      <c r="B890" s="40"/>
      <c r="C890" s="41"/>
      <c r="D890" s="234" t="s">
        <v>286</v>
      </c>
      <c r="E890" s="41"/>
      <c r="F890" s="235" t="s">
        <v>1684</v>
      </c>
      <c r="G890" s="41"/>
      <c r="H890" s="41"/>
      <c r="I890" s="236"/>
      <c r="J890" s="41"/>
      <c r="K890" s="41"/>
      <c r="L890" s="45"/>
      <c r="M890" s="237"/>
      <c r="N890" s="238"/>
      <c r="O890" s="92"/>
      <c r="P890" s="92"/>
      <c r="Q890" s="92"/>
      <c r="R890" s="92"/>
      <c r="S890" s="92"/>
      <c r="T890" s="93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286</v>
      </c>
      <c r="AU890" s="18" t="s">
        <v>85</v>
      </c>
    </row>
    <row r="891" s="13" customFormat="1">
      <c r="A891" s="13"/>
      <c r="B891" s="239"/>
      <c r="C891" s="240"/>
      <c r="D891" s="234" t="s">
        <v>288</v>
      </c>
      <c r="E891" s="241" t="s">
        <v>1</v>
      </c>
      <c r="F891" s="242" t="s">
        <v>1685</v>
      </c>
      <c r="G891" s="240"/>
      <c r="H891" s="243">
        <v>4</v>
      </c>
      <c r="I891" s="244"/>
      <c r="J891" s="240"/>
      <c r="K891" s="240"/>
      <c r="L891" s="245"/>
      <c r="M891" s="246"/>
      <c r="N891" s="247"/>
      <c r="O891" s="247"/>
      <c r="P891" s="247"/>
      <c r="Q891" s="247"/>
      <c r="R891" s="247"/>
      <c r="S891" s="247"/>
      <c r="T891" s="24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9" t="s">
        <v>288</v>
      </c>
      <c r="AU891" s="249" t="s">
        <v>85</v>
      </c>
      <c r="AV891" s="13" t="s">
        <v>85</v>
      </c>
      <c r="AW891" s="13" t="s">
        <v>33</v>
      </c>
      <c r="AX891" s="13" t="s">
        <v>21</v>
      </c>
      <c r="AY891" s="249" t="s">
        <v>277</v>
      </c>
    </row>
    <row r="892" s="2" customFormat="1" ht="22.9" customHeight="1">
      <c r="A892" s="39"/>
      <c r="B892" s="40"/>
      <c r="C892" s="261" t="s">
        <v>1686</v>
      </c>
      <c r="D892" s="261" t="s">
        <v>400</v>
      </c>
      <c r="E892" s="262" t="s">
        <v>1687</v>
      </c>
      <c r="F892" s="263" t="s">
        <v>1688</v>
      </c>
      <c r="G892" s="264" t="s">
        <v>380</v>
      </c>
      <c r="H892" s="265">
        <v>4</v>
      </c>
      <c r="I892" s="266"/>
      <c r="J892" s="267">
        <f>ROUND(I892*H892,2)</f>
        <v>0</v>
      </c>
      <c r="K892" s="263" t="s">
        <v>283</v>
      </c>
      <c r="L892" s="268"/>
      <c r="M892" s="269" t="s">
        <v>1</v>
      </c>
      <c r="N892" s="270" t="s">
        <v>41</v>
      </c>
      <c r="O892" s="92"/>
      <c r="P892" s="230">
        <f>O892*H892</f>
        <v>0</v>
      </c>
      <c r="Q892" s="230">
        <v>0.020500000000000001</v>
      </c>
      <c r="R892" s="230">
        <f>Q892*H892</f>
        <v>0.082000000000000003</v>
      </c>
      <c r="S892" s="230">
        <v>0</v>
      </c>
      <c r="T892" s="231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32" t="s">
        <v>476</v>
      </c>
      <c r="AT892" s="232" t="s">
        <v>400</v>
      </c>
      <c r="AU892" s="232" t="s">
        <v>85</v>
      </c>
      <c r="AY892" s="18" t="s">
        <v>277</v>
      </c>
      <c r="BE892" s="233">
        <f>IF(N892="základní",J892,0)</f>
        <v>0</v>
      </c>
      <c r="BF892" s="233">
        <f>IF(N892="snížená",J892,0)</f>
        <v>0</v>
      </c>
      <c r="BG892" s="233">
        <f>IF(N892="zákl. přenesená",J892,0)</f>
        <v>0</v>
      </c>
      <c r="BH892" s="233">
        <f>IF(N892="sníž. přenesená",J892,0)</f>
        <v>0</v>
      </c>
      <c r="BI892" s="233">
        <f>IF(N892="nulová",J892,0)</f>
        <v>0</v>
      </c>
      <c r="BJ892" s="18" t="s">
        <v>21</v>
      </c>
      <c r="BK892" s="233">
        <f>ROUND(I892*H892,2)</f>
        <v>0</v>
      </c>
      <c r="BL892" s="18" t="s">
        <v>377</v>
      </c>
      <c r="BM892" s="232" t="s">
        <v>1689</v>
      </c>
    </row>
    <row r="893" s="2" customFormat="1">
      <c r="A893" s="39"/>
      <c r="B893" s="40"/>
      <c r="C893" s="41"/>
      <c r="D893" s="234" t="s">
        <v>286</v>
      </c>
      <c r="E893" s="41"/>
      <c r="F893" s="235" t="s">
        <v>1688</v>
      </c>
      <c r="G893" s="41"/>
      <c r="H893" s="41"/>
      <c r="I893" s="236"/>
      <c r="J893" s="41"/>
      <c r="K893" s="41"/>
      <c r="L893" s="45"/>
      <c r="M893" s="237"/>
      <c r="N893" s="238"/>
      <c r="O893" s="92"/>
      <c r="P893" s="92"/>
      <c r="Q893" s="92"/>
      <c r="R893" s="92"/>
      <c r="S893" s="92"/>
      <c r="T893" s="93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286</v>
      </c>
      <c r="AU893" s="18" t="s">
        <v>85</v>
      </c>
    </row>
    <row r="894" s="2" customFormat="1">
      <c r="A894" s="39"/>
      <c r="B894" s="40"/>
      <c r="C894" s="41"/>
      <c r="D894" s="234" t="s">
        <v>404</v>
      </c>
      <c r="E894" s="41"/>
      <c r="F894" s="271" t="s">
        <v>1690</v>
      </c>
      <c r="G894" s="41"/>
      <c r="H894" s="41"/>
      <c r="I894" s="236"/>
      <c r="J894" s="41"/>
      <c r="K894" s="41"/>
      <c r="L894" s="45"/>
      <c r="M894" s="237"/>
      <c r="N894" s="238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404</v>
      </c>
      <c r="AU894" s="18" t="s">
        <v>85</v>
      </c>
    </row>
    <row r="895" s="2" customFormat="1" ht="22.9" customHeight="1">
      <c r="A895" s="39"/>
      <c r="B895" s="40"/>
      <c r="C895" s="221" t="s">
        <v>1691</v>
      </c>
      <c r="D895" s="221" t="s">
        <v>279</v>
      </c>
      <c r="E895" s="222" t="s">
        <v>1692</v>
      </c>
      <c r="F895" s="223" t="s">
        <v>1693</v>
      </c>
      <c r="G895" s="224" t="s">
        <v>380</v>
      </c>
      <c r="H895" s="225">
        <v>1</v>
      </c>
      <c r="I895" s="226"/>
      <c r="J895" s="227">
        <f>ROUND(I895*H895,2)</f>
        <v>0</v>
      </c>
      <c r="K895" s="223" t="s">
        <v>283</v>
      </c>
      <c r="L895" s="45"/>
      <c r="M895" s="228" t="s">
        <v>1</v>
      </c>
      <c r="N895" s="229" t="s">
        <v>41</v>
      </c>
      <c r="O895" s="92"/>
      <c r="P895" s="230">
        <f>O895*H895</f>
        <v>0</v>
      </c>
      <c r="Q895" s="230">
        <v>0</v>
      </c>
      <c r="R895" s="230">
        <f>Q895*H895</f>
        <v>0</v>
      </c>
      <c r="S895" s="230">
        <v>0</v>
      </c>
      <c r="T895" s="231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2" t="s">
        <v>377</v>
      </c>
      <c r="AT895" s="232" t="s">
        <v>279</v>
      </c>
      <c r="AU895" s="232" t="s">
        <v>85</v>
      </c>
      <c r="AY895" s="18" t="s">
        <v>277</v>
      </c>
      <c r="BE895" s="233">
        <f>IF(N895="základní",J895,0)</f>
        <v>0</v>
      </c>
      <c r="BF895" s="233">
        <f>IF(N895="snížená",J895,0)</f>
        <v>0</v>
      </c>
      <c r="BG895" s="233">
        <f>IF(N895="zákl. přenesená",J895,0)</f>
        <v>0</v>
      </c>
      <c r="BH895" s="233">
        <f>IF(N895="sníž. přenesená",J895,0)</f>
        <v>0</v>
      </c>
      <c r="BI895" s="233">
        <f>IF(N895="nulová",J895,0)</f>
        <v>0</v>
      </c>
      <c r="BJ895" s="18" t="s">
        <v>21</v>
      </c>
      <c r="BK895" s="233">
        <f>ROUND(I895*H895,2)</f>
        <v>0</v>
      </c>
      <c r="BL895" s="18" t="s">
        <v>377</v>
      </c>
      <c r="BM895" s="232" t="s">
        <v>1694</v>
      </c>
    </row>
    <row r="896" s="2" customFormat="1">
      <c r="A896" s="39"/>
      <c r="B896" s="40"/>
      <c r="C896" s="41"/>
      <c r="D896" s="234" t="s">
        <v>286</v>
      </c>
      <c r="E896" s="41"/>
      <c r="F896" s="235" t="s">
        <v>1695</v>
      </c>
      <c r="G896" s="41"/>
      <c r="H896" s="41"/>
      <c r="I896" s="236"/>
      <c r="J896" s="41"/>
      <c r="K896" s="41"/>
      <c r="L896" s="45"/>
      <c r="M896" s="237"/>
      <c r="N896" s="238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286</v>
      </c>
      <c r="AU896" s="18" t="s">
        <v>85</v>
      </c>
    </row>
    <row r="897" s="2" customFormat="1" ht="35.8" customHeight="1">
      <c r="A897" s="39"/>
      <c r="B897" s="40"/>
      <c r="C897" s="261" t="s">
        <v>1696</v>
      </c>
      <c r="D897" s="261" t="s">
        <v>400</v>
      </c>
      <c r="E897" s="262" t="s">
        <v>1697</v>
      </c>
      <c r="F897" s="263" t="s">
        <v>1698</v>
      </c>
      <c r="G897" s="264" t="s">
        <v>380</v>
      </c>
      <c r="H897" s="265">
        <v>1</v>
      </c>
      <c r="I897" s="266"/>
      <c r="J897" s="267">
        <f>ROUND(I897*H897,2)</f>
        <v>0</v>
      </c>
      <c r="K897" s="263" t="s">
        <v>1</v>
      </c>
      <c r="L897" s="268"/>
      <c r="M897" s="269" t="s">
        <v>1</v>
      </c>
      <c r="N897" s="270" t="s">
        <v>41</v>
      </c>
      <c r="O897" s="92"/>
      <c r="P897" s="230">
        <f>O897*H897</f>
        <v>0</v>
      </c>
      <c r="Q897" s="230">
        <v>0.021000000000000001</v>
      </c>
      <c r="R897" s="230">
        <f>Q897*H897</f>
        <v>0.021000000000000001</v>
      </c>
      <c r="S897" s="230">
        <v>0</v>
      </c>
      <c r="T897" s="231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2" t="s">
        <v>476</v>
      </c>
      <c r="AT897" s="232" t="s">
        <v>400</v>
      </c>
      <c r="AU897" s="232" t="s">
        <v>85</v>
      </c>
      <c r="AY897" s="18" t="s">
        <v>277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8" t="s">
        <v>21</v>
      </c>
      <c r="BK897" s="233">
        <f>ROUND(I897*H897,2)</f>
        <v>0</v>
      </c>
      <c r="BL897" s="18" t="s">
        <v>377</v>
      </c>
      <c r="BM897" s="232" t="s">
        <v>1699</v>
      </c>
    </row>
    <row r="898" s="2" customFormat="1">
      <c r="A898" s="39"/>
      <c r="B898" s="40"/>
      <c r="C898" s="41"/>
      <c r="D898" s="234" t="s">
        <v>286</v>
      </c>
      <c r="E898" s="41"/>
      <c r="F898" s="235" t="s">
        <v>1700</v>
      </c>
      <c r="G898" s="41"/>
      <c r="H898" s="41"/>
      <c r="I898" s="236"/>
      <c r="J898" s="41"/>
      <c r="K898" s="41"/>
      <c r="L898" s="45"/>
      <c r="M898" s="237"/>
      <c r="N898" s="238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286</v>
      </c>
      <c r="AU898" s="18" t="s">
        <v>85</v>
      </c>
    </row>
    <row r="899" s="2" customFormat="1" ht="22.9" customHeight="1">
      <c r="A899" s="39"/>
      <c r="B899" s="40"/>
      <c r="C899" s="221" t="s">
        <v>1701</v>
      </c>
      <c r="D899" s="221" t="s">
        <v>279</v>
      </c>
      <c r="E899" s="222" t="s">
        <v>1702</v>
      </c>
      <c r="F899" s="223" t="s">
        <v>1703</v>
      </c>
      <c r="G899" s="224" t="s">
        <v>380</v>
      </c>
      <c r="H899" s="225">
        <v>2</v>
      </c>
      <c r="I899" s="226"/>
      <c r="J899" s="227">
        <f>ROUND(I899*H899,2)</f>
        <v>0</v>
      </c>
      <c r="K899" s="223" t="s">
        <v>283</v>
      </c>
      <c r="L899" s="45"/>
      <c r="M899" s="228" t="s">
        <v>1</v>
      </c>
      <c r="N899" s="229" t="s">
        <v>41</v>
      </c>
      <c r="O899" s="92"/>
      <c r="P899" s="230">
        <f>O899*H899</f>
        <v>0</v>
      </c>
      <c r="Q899" s="230">
        <v>0</v>
      </c>
      <c r="R899" s="230">
        <f>Q899*H899</f>
        <v>0</v>
      </c>
      <c r="S899" s="230">
        <v>0</v>
      </c>
      <c r="T899" s="231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2" t="s">
        <v>377</v>
      </c>
      <c r="AT899" s="232" t="s">
        <v>279</v>
      </c>
      <c r="AU899" s="232" t="s">
        <v>85</v>
      </c>
      <c r="AY899" s="18" t="s">
        <v>277</v>
      </c>
      <c r="BE899" s="233">
        <f>IF(N899="základní",J899,0)</f>
        <v>0</v>
      </c>
      <c r="BF899" s="233">
        <f>IF(N899="snížená",J899,0)</f>
        <v>0</v>
      </c>
      <c r="BG899" s="233">
        <f>IF(N899="zákl. přenesená",J899,0)</f>
        <v>0</v>
      </c>
      <c r="BH899" s="233">
        <f>IF(N899="sníž. přenesená",J899,0)</f>
        <v>0</v>
      </c>
      <c r="BI899" s="233">
        <f>IF(N899="nulová",J899,0)</f>
        <v>0</v>
      </c>
      <c r="BJ899" s="18" t="s">
        <v>21</v>
      </c>
      <c r="BK899" s="233">
        <f>ROUND(I899*H899,2)</f>
        <v>0</v>
      </c>
      <c r="BL899" s="18" t="s">
        <v>377</v>
      </c>
      <c r="BM899" s="232" t="s">
        <v>1704</v>
      </c>
    </row>
    <row r="900" s="2" customFormat="1" ht="31" customHeight="1">
      <c r="A900" s="39"/>
      <c r="B900" s="40"/>
      <c r="C900" s="261" t="s">
        <v>1705</v>
      </c>
      <c r="D900" s="261" t="s">
        <v>400</v>
      </c>
      <c r="E900" s="262" t="s">
        <v>1706</v>
      </c>
      <c r="F900" s="263" t="s">
        <v>1707</v>
      </c>
      <c r="G900" s="264" t="s">
        <v>380</v>
      </c>
      <c r="H900" s="265">
        <v>2</v>
      </c>
      <c r="I900" s="266"/>
      <c r="J900" s="267">
        <f>ROUND(I900*H900,2)</f>
        <v>0</v>
      </c>
      <c r="K900" s="263" t="s">
        <v>1</v>
      </c>
      <c r="L900" s="268"/>
      <c r="M900" s="269" t="s">
        <v>1</v>
      </c>
      <c r="N900" s="270" t="s">
        <v>41</v>
      </c>
      <c r="O900" s="92"/>
      <c r="P900" s="230">
        <f>O900*H900</f>
        <v>0</v>
      </c>
      <c r="Q900" s="230">
        <v>0.027</v>
      </c>
      <c r="R900" s="230">
        <f>Q900*H900</f>
        <v>0.053999999999999999</v>
      </c>
      <c r="S900" s="230">
        <v>0</v>
      </c>
      <c r="T900" s="231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2" t="s">
        <v>476</v>
      </c>
      <c r="AT900" s="232" t="s">
        <v>400</v>
      </c>
      <c r="AU900" s="232" t="s">
        <v>85</v>
      </c>
      <c r="AY900" s="18" t="s">
        <v>277</v>
      </c>
      <c r="BE900" s="233">
        <f>IF(N900="základní",J900,0)</f>
        <v>0</v>
      </c>
      <c r="BF900" s="233">
        <f>IF(N900="snížená",J900,0)</f>
        <v>0</v>
      </c>
      <c r="BG900" s="233">
        <f>IF(N900="zákl. přenesená",J900,0)</f>
        <v>0</v>
      </c>
      <c r="BH900" s="233">
        <f>IF(N900="sníž. přenesená",J900,0)</f>
        <v>0</v>
      </c>
      <c r="BI900" s="233">
        <f>IF(N900="nulová",J900,0)</f>
        <v>0</v>
      </c>
      <c r="BJ900" s="18" t="s">
        <v>21</v>
      </c>
      <c r="BK900" s="233">
        <f>ROUND(I900*H900,2)</f>
        <v>0</v>
      </c>
      <c r="BL900" s="18" t="s">
        <v>377</v>
      </c>
      <c r="BM900" s="232" t="s">
        <v>1708</v>
      </c>
    </row>
    <row r="901" s="2" customFormat="1" ht="22.9" customHeight="1">
      <c r="A901" s="39"/>
      <c r="B901" s="40"/>
      <c r="C901" s="221" t="s">
        <v>1709</v>
      </c>
      <c r="D901" s="221" t="s">
        <v>279</v>
      </c>
      <c r="E901" s="222" t="s">
        <v>1710</v>
      </c>
      <c r="F901" s="223" t="s">
        <v>1711</v>
      </c>
      <c r="G901" s="224" t="s">
        <v>380</v>
      </c>
      <c r="H901" s="225">
        <v>1</v>
      </c>
      <c r="I901" s="226"/>
      <c r="J901" s="227">
        <f>ROUND(I901*H901,2)</f>
        <v>0</v>
      </c>
      <c r="K901" s="223" t="s">
        <v>283</v>
      </c>
      <c r="L901" s="45"/>
      <c r="M901" s="228" t="s">
        <v>1</v>
      </c>
      <c r="N901" s="229" t="s">
        <v>41</v>
      </c>
      <c r="O901" s="92"/>
      <c r="P901" s="230">
        <f>O901*H901</f>
        <v>0</v>
      </c>
      <c r="Q901" s="230">
        <v>0.00092000000000000003</v>
      </c>
      <c r="R901" s="230">
        <f>Q901*H901</f>
        <v>0.00092000000000000003</v>
      </c>
      <c r="S901" s="230">
        <v>0</v>
      </c>
      <c r="T901" s="231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2" t="s">
        <v>377</v>
      </c>
      <c r="AT901" s="232" t="s">
        <v>279</v>
      </c>
      <c r="AU901" s="232" t="s">
        <v>85</v>
      </c>
      <c r="AY901" s="18" t="s">
        <v>277</v>
      </c>
      <c r="BE901" s="233">
        <f>IF(N901="základní",J901,0)</f>
        <v>0</v>
      </c>
      <c r="BF901" s="233">
        <f>IF(N901="snížená",J901,0)</f>
        <v>0</v>
      </c>
      <c r="BG901" s="233">
        <f>IF(N901="zákl. přenesená",J901,0)</f>
        <v>0</v>
      </c>
      <c r="BH901" s="233">
        <f>IF(N901="sníž. přenesená",J901,0)</f>
        <v>0</v>
      </c>
      <c r="BI901" s="233">
        <f>IF(N901="nulová",J901,0)</f>
        <v>0</v>
      </c>
      <c r="BJ901" s="18" t="s">
        <v>21</v>
      </c>
      <c r="BK901" s="233">
        <f>ROUND(I901*H901,2)</f>
        <v>0</v>
      </c>
      <c r="BL901" s="18" t="s">
        <v>377</v>
      </c>
      <c r="BM901" s="232" t="s">
        <v>1712</v>
      </c>
    </row>
    <row r="902" s="2" customFormat="1">
      <c r="A902" s="39"/>
      <c r="B902" s="40"/>
      <c r="C902" s="41"/>
      <c r="D902" s="234" t="s">
        <v>286</v>
      </c>
      <c r="E902" s="41"/>
      <c r="F902" s="235" t="s">
        <v>1713</v>
      </c>
      <c r="G902" s="41"/>
      <c r="H902" s="41"/>
      <c r="I902" s="236"/>
      <c r="J902" s="41"/>
      <c r="K902" s="41"/>
      <c r="L902" s="45"/>
      <c r="M902" s="237"/>
      <c r="N902" s="238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286</v>
      </c>
      <c r="AU902" s="18" t="s">
        <v>85</v>
      </c>
    </row>
    <row r="903" s="2" customFormat="1" ht="62.5" customHeight="1">
      <c r="A903" s="39"/>
      <c r="B903" s="40"/>
      <c r="C903" s="261" t="s">
        <v>1714</v>
      </c>
      <c r="D903" s="261" t="s">
        <v>400</v>
      </c>
      <c r="E903" s="262" t="s">
        <v>1715</v>
      </c>
      <c r="F903" s="263" t="s">
        <v>1716</v>
      </c>
      <c r="G903" s="264" t="s">
        <v>380</v>
      </c>
      <c r="H903" s="265">
        <v>1</v>
      </c>
      <c r="I903" s="266"/>
      <c r="J903" s="267">
        <f>ROUND(I903*H903,2)</f>
        <v>0</v>
      </c>
      <c r="K903" s="263" t="s">
        <v>1</v>
      </c>
      <c r="L903" s="268"/>
      <c r="M903" s="269" t="s">
        <v>1</v>
      </c>
      <c r="N903" s="270" t="s">
        <v>41</v>
      </c>
      <c r="O903" s="92"/>
      <c r="P903" s="230">
        <f>O903*H903</f>
        <v>0</v>
      </c>
      <c r="Q903" s="230">
        <v>0.079000000000000001</v>
      </c>
      <c r="R903" s="230">
        <f>Q903*H903</f>
        <v>0.079000000000000001</v>
      </c>
      <c r="S903" s="230">
        <v>0</v>
      </c>
      <c r="T903" s="231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2" t="s">
        <v>476</v>
      </c>
      <c r="AT903" s="232" t="s">
        <v>400</v>
      </c>
      <c r="AU903" s="232" t="s">
        <v>85</v>
      </c>
      <c r="AY903" s="18" t="s">
        <v>277</v>
      </c>
      <c r="BE903" s="233">
        <f>IF(N903="základní",J903,0)</f>
        <v>0</v>
      </c>
      <c r="BF903" s="233">
        <f>IF(N903="snížená",J903,0)</f>
        <v>0</v>
      </c>
      <c r="BG903" s="233">
        <f>IF(N903="zákl. přenesená",J903,0)</f>
        <v>0</v>
      </c>
      <c r="BH903" s="233">
        <f>IF(N903="sníž. přenesená",J903,0)</f>
        <v>0</v>
      </c>
      <c r="BI903" s="233">
        <f>IF(N903="nulová",J903,0)</f>
        <v>0</v>
      </c>
      <c r="BJ903" s="18" t="s">
        <v>21</v>
      </c>
      <c r="BK903" s="233">
        <f>ROUND(I903*H903,2)</f>
        <v>0</v>
      </c>
      <c r="BL903" s="18" t="s">
        <v>377</v>
      </c>
      <c r="BM903" s="232" t="s">
        <v>1717</v>
      </c>
    </row>
    <row r="904" s="2" customFormat="1" ht="22.9" customHeight="1">
      <c r="A904" s="39"/>
      <c r="B904" s="40"/>
      <c r="C904" s="221" t="s">
        <v>1718</v>
      </c>
      <c r="D904" s="221" t="s">
        <v>279</v>
      </c>
      <c r="E904" s="222" t="s">
        <v>1719</v>
      </c>
      <c r="F904" s="223" t="s">
        <v>1720</v>
      </c>
      <c r="G904" s="224" t="s">
        <v>380</v>
      </c>
      <c r="H904" s="225">
        <v>4</v>
      </c>
      <c r="I904" s="226"/>
      <c r="J904" s="227">
        <f>ROUND(I904*H904,2)</f>
        <v>0</v>
      </c>
      <c r="K904" s="223" t="s">
        <v>283</v>
      </c>
      <c r="L904" s="45"/>
      <c r="M904" s="228" t="s">
        <v>1</v>
      </c>
      <c r="N904" s="229" t="s">
        <v>41</v>
      </c>
      <c r="O904" s="92"/>
      <c r="P904" s="230">
        <f>O904*H904</f>
        <v>0</v>
      </c>
      <c r="Q904" s="230">
        <v>0</v>
      </c>
      <c r="R904" s="230">
        <f>Q904*H904</f>
        <v>0</v>
      </c>
      <c r="S904" s="230">
        <v>0</v>
      </c>
      <c r="T904" s="231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2" t="s">
        <v>377</v>
      </c>
      <c r="AT904" s="232" t="s">
        <v>279</v>
      </c>
      <c r="AU904" s="232" t="s">
        <v>85</v>
      </c>
      <c r="AY904" s="18" t="s">
        <v>277</v>
      </c>
      <c r="BE904" s="233">
        <f>IF(N904="základní",J904,0)</f>
        <v>0</v>
      </c>
      <c r="BF904" s="233">
        <f>IF(N904="snížená",J904,0)</f>
        <v>0</v>
      </c>
      <c r="BG904" s="233">
        <f>IF(N904="zákl. přenesená",J904,0)</f>
        <v>0</v>
      </c>
      <c r="BH904" s="233">
        <f>IF(N904="sníž. přenesená",J904,0)</f>
        <v>0</v>
      </c>
      <c r="BI904" s="233">
        <f>IF(N904="nulová",J904,0)</f>
        <v>0</v>
      </c>
      <c r="BJ904" s="18" t="s">
        <v>21</v>
      </c>
      <c r="BK904" s="233">
        <f>ROUND(I904*H904,2)</f>
        <v>0</v>
      </c>
      <c r="BL904" s="18" t="s">
        <v>377</v>
      </c>
      <c r="BM904" s="232" t="s">
        <v>1721</v>
      </c>
    </row>
    <row r="905" s="2" customFormat="1">
      <c r="A905" s="39"/>
      <c r="B905" s="40"/>
      <c r="C905" s="41"/>
      <c r="D905" s="234" t="s">
        <v>286</v>
      </c>
      <c r="E905" s="41"/>
      <c r="F905" s="235" t="s">
        <v>1722</v>
      </c>
      <c r="G905" s="41"/>
      <c r="H905" s="41"/>
      <c r="I905" s="236"/>
      <c r="J905" s="41"/>
      <c r="K905" s="41"/>
      <c r="L905" s="45"/>
      <c r="M905" s="237"/>
      <c r="N905" s="238"/>
      <c r="O905" s="92"/>
      <c r="P905" s="92"/>
      <c r="Q905" s="92"/>
      <c r="R905" s="92"/>
      <c r="S905" s="92"/>
      <c r="T905" s="93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286</v>
      </c>
      <c r="AU905" s="18" t="s">
        <v>85</v>
      </c>
    </row>
    <row r="906" s="2" customFormat="1" ht="14.5" customHeight="1">
      <c r="A906" s="39"/>
      <c r="B906" s="40"/>
      <c r="C906" s="261" t="s">
        <v>1723</v>
      </c>
      <c r="D906" s="261" t="s">
        <v>400</v>
      </c>
      <c r="E906" s="262" t="s">
        <v>1724</v>
      </c>
      <c r="F906" s="263" t="s">
        <v>1725</v>
      </c>
      <c r="G906" s="264" t="s">
        <v>380</v>
      </c>
      <c r="H906" s="265">
        <v>4</v>
      </c>
      <c r="I906" s="266"/>
      <c r="J906" s="267">
        <f>ROUND(I906*H906,2)</f>
        <v>0</v>
      </c>
      <c r="K906" s="263" t="s">
        <v>1</v>
      </c>
      <c r="L906" s="268"/>
      <c r="M906" s="269" t="s">
        <v>1</v>
      </c>
      <c r="N906" s="270" t="s">
        <v>41</v>
      </c>
      <c r="O906" s="92"/>
      <c r="P906" s="230">
        <f>O906*H906</f>
        <v>0</v>
      </c>
      <c r="Q906" s="230">
        <v>0.0032000000000000002</v>
      </c>
      <c r="R906" s="230">
        <f>Q906*H906</f>
        <v>0.012800000000000001</v>
      </c>
      <c r="S906" s="230">
        <v>0</v>
      </c>
      <c r="T906" s="231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2" t="s">
        <v>476</v>
      </c>
      <c r="AT906" s="232" t="s">
        <v>400</v>
      </c>
      <c r="AU906" s="232" t="s">
        <v>85</v>
      </c>
      <c r="AY906" s="18" t="s">
        <v>277</v>
      </c>
      <c r="BE906" s="233">
        <f>IF(N906="základní",J906,0)</f>
        <v>0</v>
      </c>
      <c r="BF906" s="233">
        <f>IF(N906="snížená",J906,0)</f>
        <v>0</v>
      </c>
      <c r="BG906" s="233">
        <f>IF(N906="zákl. přenesená",J906,0)</f>
        <v>0</v>
      </c>
      <c r="BH906" s="233">
        <f>IF(N906="sníž. přenesená",J906,0)</f>
        <v>0</v>
      </c>
      <c r="BI906" s="233">
        <f>IF(N906="nulová",J906,0)</f>
        <v>0</v>
      </c>
      <c r="BJ906" s="18" t="s">
        <v>21</v>
      </c>
      <c r="BK906" s="233">
        <f>ROUND(I906*H906,2)</f>
        <v>0</v>
      </c>
      <c r="BL906" s="18" t="s">
        <v>377</v>
      </c>
      <c r="BM906" s="232" t="s">
        <v>1726</v>
      </c>
    </row>
    <row r="907" s="2" customFormat="1" ht="22.9" customHeight="1">
      <c r="A907" s="39"/>
      <c r="B907" s="40"/>
      <c r="C907" s="221" t="s">
        <v>1727</v>
      </c>
      <c r="D907" s="221" t="s">
        <v>279</v>
      </c>
      <c r="E907" s="222" t="s">
        <v>1728</v>
      </c>
      <c r="F907" s="223" t="s">
        <v>1729</v>
      </c>
      <c r="G907" s="224" t="s">
        <v>380</v>
      </c>
      <c r="H907" s="225">
        <v>10</v>
      </c>
      <c r="I907" s="226"/>
      <c r="J907" s="227">
        <f>ROUND(I907*H907,2)</f>
        <v>0</v>
      </c>
      <c r="K907" s="223" t="s">
        <v>283</v>
      </c>
      <c r="L907" s="45"/>
      <c r="M907" s="228" t="s">
        <v>1</v>
      </c>
      <c r="N907" s="229" t="s">
        <v>41</v>
      </c>
      <c r="O907" s="92"/>
      <c r="P907" s="230">
        <f>O907*H907</f>
        <v>0</v>
      </c>
      <c r="Q907" s="230">
        <v>0.00046999999999999999</v>
      </c>
      <c r="R907" s="230">
        <f>Q907*H907</f>
        <v>0.0047000000000000002</v>
      </c>
      <c r="S907" s="230">
        <v>0</v>
      </c>
      <c r="T907" s="231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2" t="s">
        <v>377</v>
      </c>
      <c r="AT907" s="232" t="s">
        <v>279</v>
      </c>
      <c r="AU907" s="232" t="s">
        <v>85</v>
      </c>
      <c r="AY907" s="18" t="s">
        <v>277</v>
      </c>
      <c r="BE907" s="233">
        <f>IF(N907="základní",J907,0)</f>
        <v>0</v>
      </c>
      <c r="BF907" s="233">
        <f>IF(N907="snížená",J907,0)</f>
        <v>0</v>
      </c>
      <c r="BG907" s="233">
        <f>IF(N907="zákl. přenesená",J907,0)</f>
        <v>0</v>
      </c>
      <c r="BH907" s="233">
        <f>IF(N907="sníž. přenesená",J907,0)</f>
        <v>0</v>
      </c>
      <c r="BI907" s="233">
        <f>IF(N907="nulová",J907,0)</f>
        <v>0</v>
      </c>
      <c r="BJ907" s="18" t="s">
        <v>21</v>
      </c>
      <c r="BK907" s="233">
        <f>ROUND(I907*H907,2)</f>
        <v>0</v>
      </c>
      <c r="BL907" s="18" t="s">
        <v>377</v>
      </c>
      <c r="BM907" s="232" t="s">
        <v>1730</v>
      </c>
    </row>
    <row r="908" s="2" customFormat="1">
      <c r="A908" s="39"/>
      <c r="B908" s="40"/>
      <c r="C908" s="41"/>
      <c r="D908" s="234" t="s">
        <v>286</v>
      </c>
      <c r="E908" s="41"/>
      <c r="F908" s="235" t="s">
        <v>1731</v>
      </c>
      <c r="G908" s="41"/>
      <c r="H908" s="41"/>
      <c r="I908" s="236"/>
      <c r="J908" s="41"/>
      <c r="K908" s="41"/>
      <c r="L908" s="45"/>
      <c r="M908" s="237"/>
      <c r="N908" s="238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286</v>
      </c>
      <c r="AU908" s="18" t="s">
        <v>85</v>
      </c>
    </row>
    <row r="909" s="2" customFormat="1" ht="22.9" customHeight="1">
      <c r="A909" s="39"/>
      <c r="B909" s="40"/>
      <c r="C909" s="261" t="s">
        <v>1732</v>
      </c>
      <c r="D909" s="261" t="s">
        <v>400</v>
      </c>
      <c r="E909" s="262" t="s">
        <v>1733</v>
      </c>
      <c r="F909" s="263" t="s">
        <v>1734</v>
      </c>
      <c r="G909" s="264" t="s">
        <v>380</v>
      </c>
      <c r="H909" s="265">
        <v>4</v>
      </c>
      <c r="I909" s="266"/>
      <c r="J909" s="267">
        <f>ROUND(I909*H909,2)</f>
        <v>0</v>
      </c>
      <c r="K909" s="263" t="s">
        <v>283</v>
      </c>
      <c r="L909" s="268"/>
      <c r="M909" s="269" t="s">
        <v>1</v>
      </c>
      <c r="N909" s="270" t="s">
        <v>41</v>
      </c>
      <c r="O909" s="92"/>
      <c r="P909" s="230">
        <f>O909*H909</f>
        <v>0</v>
      </c>
      <c r="Q909" s="230">
        <v>0.01</v>
      </c>
      <c r="R909" s="230">
        <f>Q909*H909</f>
        <v>0.040000000000000001</v>
      </c>
      <c r="S909" s="230">
        <v>0</v>
      </c>
      <c r="T909" s="231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2" t="s">
        <v>476</v>
      </c>
      <c r="AT909" s="232" t="s">
        <v>400</v>
      </c>
      <c r="AU909" s="232" t="s">
        <v>85</v>
      </c>
      <c r="AY909" s="18" t="s">
        <v>277</v>
      </c>
      <c r="BE909" s="233">
        <f>IF(N909="základní",J909,0)</f>
        <v>0</v>
      </c>
      <c r="BF909" s="233">
        <f>IF(N909="snížená",J909,0)</f>
        <v>0</v>
      </c>
      <c r="BG909" s="233">
        <f>IF(N909="zákl. přenesená",J909,0)</f>
        <v>0</v>
      </c>
      <c r="BH909" s="233">
        <f>IF(N909="sníž. přenesená",J909,0)</f>
        <v>0</v>
      </c>
      <c r="BI909" s="233">
        <f>IF(N909="nulová",J909,0)</f>
        <v>0</v>
      </c>
      <c r="BJ909" s="18" t="s">
        <v>21</v>
      </c>
      <c r="BK909" s="233">
        <f>ROUND(I909*H909,2)</f>
        <v>0</v>
      </c>
      <c r="BL909" s="18" t="s">
        <v>377</v>
      </c>
      <c r="BM909" s="232" t="s">
        <v>1735</v>
      </c>
    </row>
    <row r="910" s="2" customFormat="1" ht="22.9" customHeight="1">
      <c r="A910" s="39"/>
      <c r="B910" s="40"/>
      <c r="C910" s="261" t="s">
        <v>1736</v>
      </c>
      <c r="D910" s="261" t="s">
        <v>400</v>
      </c>
      <c r="E910" s="262" t="s">
        <v>1737</v>
      </c>
      <c r="F910" s="263" t="s">
        <v>1738</v>
      </c>
      <c r="G910" s="264" t="s">
        <v>380</v>
      </c>
      <c r="H910" s="265">
        <v>1</v>
      </c>
      <c r="I910" s="266"/>
      <c r="J910" s="267">
        <f>ROUND(I910*H910,2)</f>
        <v>0</v>
      </c>
      <c r="K910" s="263" t="s">
        <v>283</v>
      </c>
      <c r="L910" s="268"/>
      <c r="M910" s="269" t="s">
        <v>1</v>
      </c>
      <c r="N910" s="270" t="s">
        <v>41</v>
      </c>
      <c r="O910" s="92"/>
      <c r="P910" s="230">
        <f>O910*H910</f>
        <v>0</v>
      </c>
      <c r="Q910" s="230">
        <v>0.010999999999999999</v>
      </c>
      <c r="R910" s="230">
        <f>Q910*H910</f>
        <v>0.010999999999999999</v>
      </c>
      <c r="S910" s="230">
        <v>0</v>
      </c>
      <c r="T910" s="231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2" t="s">
        <v>476</v>
      </c>
      <c r="AT910" s="232" t="s">
        <v>400</v>
      </c>
      <c r="AU910" s="232" t="s">
        <v>85</v>
      </c>
      <c r="AY910" s="18" t="s">
        <v>277</v>
      </c>
      <c r="BE910" s="233">
        <f>IF(N910="základní",J910,0)</f>
        <v>0</v>
      </c>
      <c r="BF910" s="233">
        <f>IF(N910="snížená",J910,0)</f>
        <v>0</v>
      </c>
      <c r="BG910" s="233">
        <f>IF(N910="zákl. přenesená",J910,0)</f>
        <v>0</v>
      </c>
      <c r="BH910" s="233">
        <f>IF(N910="sníž. přenesená",J910,0)</f>
        <v>0</v>
      </c>
      <c r="BI910" s="233">
        <f>IF(N910="nulová",J910,0)</f>
        <v>0</v>
      </c>
      <c r="BJ910" s="18" t="s">
        <v>21</v>
      </c>
      <c r="BK910" s="233">
        <f>ROUND(I910*H910,2)</f>
        <v>0</v>
      </c>
      <c r="BL910" s="18" t="s">
        <v>377</v>
      </c>
      <c r="BM910" s="232" t="s">
        <v>1739</v>
      </c>
    </row>
    <row r="911" s="2" customFormat="1" ht="22.9" customHeight="1">
      <c r="A911" s="39"/>
      <c r="B911" s="40"/>
      <c r="C911" s="261" t="s">
        <v>1740</v>
      </c>
      <c r="D911" s="261" t="s">
        <v>400</v>
      </c>
      <c r="E911" s="262" t="s">
        <v>1741</v>
      </c>
      <c r="F911" s="263" t="s">
        <v>1742</v>
      </c>
      <c r="G911" s="264" t="s">
        <v>380</v>
      </c>
      <c r="H911" s="265">
        <v>1</v>
      </c>
      <c r="I911" s="266"/>
      <c r="J911" s="267">
        <f>ROUND(I911*H911,2)</f>
        <v>0</v>
      </c>
      <c r="K911" s="263" t="s">
        <v>283</v>
      </c>
      <c r="L911" s="268"/>
      <c r="M911" s="269" t="s">
        <v>1</v>
      </c>
      <c r="N911" s="270" t="s">
        <v>41</v>
      </c>
      <c r="O911" s="92"/>
      <c r="P911" s="230">
        <f>O911*H911</f>
        <v>0</v>
      </c>
      <c r="Q911" s="230">
        <v>0.0115</v>
      </c>
      <c r="R911" s="230">
        <f>Q911*H911</f>
        <v>0.0115</v>
      </c>
      <c r="S911" s="230">
        <v>0</v>
      </c>
      <c r="T911" s="231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2" t="s">
        <v>476</v>
      </c>
      <c r="AT911" s="232" t="s">
        <v>400</v>
      </c>
      <c r="AU911" s="232" t="s">
        <v>85</v>
      </c>
      <c r="AY911" s="18" t="s">
        <v>277</v>
      </c>
      <c r="BE911" s="233">
        <f>IF(N911="základní",J911,0)</f>
        <v>0</v>
      </c>
      <c r="BF911" s="233">
        <f>IF(N911="snížená",J911,0)</f>
        <v>0</v>
      </c>
      <c r="BG911" s="233">
        <f>IF(N911="zákl. přenesená",J911,0)</f>
        <v>0</v>
      </c>
      <c r="BH911" s="233">
        <f>IF(N911="sníž. přenesená",J911,0)</f>
        <v>0</v>
      </c>
      <c r="BI911" s="233">
        <f>IF(N911="nulová",J911,0)</f>
        <v>0</v>
      </c>
      <c r="BJ911" s="18" t="s">
        <v>21</v>
      </c>
      <c r="BK911" s="233">
        <f>ROUND(I911*H911,2)</f>
        <v>0</v>
      </c>
      <c r="BL911" s="18" t="s">
        <v>377</v>
      </c>
      <c r="BM911" s="232" t="s">
        <v>1743</v>
      </c>
    </row>
    <row r="912" s="2" customFormat="1" ht="31" customHeight="1">
      <c r="A912" s="39"/>
      <c r="B912" s="40"/>
      <c r="C912" s="261" t="s">
        <v>1744</v>
      </c>
      <c r="D912" s="261" t="s">
        <v>400</v>
      </c>
      <c r="E912" s="262" t="s">
        <v>1745</v>
      </c>
      <c r="F912" s="263" t="s">
        <v>1746</v>
      </c>
      <c r="G912" s="264" t="s">
        <v>380</v>
      </c>
      <c r="H912" s="265">
        <v>4</v>
      </c>
      <c r="I912" s="266"/>
      <c r="J912" s="267">
        <f>ROUND(I912*H912,2)</f>
        <v>0</v>
      </c>
      <c r="K912" s="263" t="s">
        <v>283</v>
      </c>
      <c r="L912" s="268"/>
      <c r="M912" s="269" t="s">
        <v>1</v>
      </c>
      <c r="N912" s="270" t="s">
        <v>41</v>
      </c>
      <c r="O912" s="92"/>
      <c r="P912" s="230">
        <f>O912*H912</f>
        <v>0</v>
      </c>
      <c r="Q912" s="230">
        <v>0.017999999999999999</v>
      </c>
      <c r="R912" s="230">
        <f>Q912*H912</f>
        <v>0.071999999999999995</v>
      </c>
      <c r="S912" s="230">
        <v>0</v>
      </c>
      <c r="T912" s="231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2" t="s">
        <v>476</v>
      </c>
      <c r="AT912" s="232" t="s">
        <v>400</v>
      </c>
      <c r="AU912" s="232" t="s">
        <v>85</v>
      </c>
      <c r="AY912" s="18" t="s">
        <v>277</v>
      </c>
      <c r="BE912" s="233">
        <f>IF(N912="základní",J912,0)</f>
        <v>0</v>
      </c>
      <c r="BF912" s="233">
        <f>IF(N912="snížená",J912,0)</f>
        <v>0</v>
      </c>
      <c r="BG912" s="233">
        <f>IF(N912="zákl. přenesená",J912,0)</f>
        <v>0</v>
      </c>
      <c r="BH912" s="233">
        <f>IF(N912="sníž. přenesená",J912,0)</f>
        <v>0</v>
      </c>
      <c r="BI912" s="233">
        <f>IF(N912="nulová",J912,0)</f>
        <v>0</v>
      </c>
      <c r="BJ912" s="18" t="s">
        <v>21</v>
      </c>
      <c r="BK912" s="233">
        <f>ROUND(I912*H912,2)</f>
        <v>0</v>
      </c>
      <c r="BL912" s="18" t="s">
        <v>377</v>
      </c>
      <c r="BM912" s="232" t="s">
        <v>1747</v>
      </c>
    </row>
    <row r="913" s="2" customFormat="1">
      <c r="A913" s="39"/>
      <c r="B913" s="40"/>
      <c r="C913" s="41"/>
      <c r="D913" s="234" t="s">
        <v>286</v>
      </c>
      <c r="E913" s="41"/>
      <c r="F913" s="235" t="s">
        <v>1748</v>
      </c>
      <c r="G913" s="41"/>
      <c r="H913" s="41"/>
      <c r="I913" s="236"/>
      <c r="J913" s="41"/>
      <c r="K913" s="41"/>
      <c r="L913" s="45"/>
      <c r="M913" s="237"/>
      <c r="N913" s="238"/>
      <c r="O913" s="92"/>
      <c r="P913" s="92"/>
      <c r="Q913" s="92"/>
      <c r="R913" s="92"/>
      <c r="S913" s="92"/>
      <c r="T913" s="93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286</v>
      </c>
      <c r="AU913" s="18" t="s">
        <v>85</v>
      </c>
    </row>
    <row r="914" s="2" customFormat="1" ht="22.9" customHeight="1">
      <c r="A914" s="39"/>
      <c r="B914" s="40"/>
      <c r="C914" s="221" t="s">
        <v>1749</v>
      </c>
      <c r="D914" s="221" t="s">
        <v>279</v>
      </c>
      <c r="E914" s="222" t="s">
        <v>1750</v>
      </c>
      <c r="F914" s="223" t="s">
        <v>1751</v>
      </c>
      <c r="G914" s="224" t="s">
        <v>380</v>
      </c>
      <c r="H914" s="225">
        <v>3</v>
      </c>
      <c r="I914" s="226"/>
      <c r="J914" s="227">
        <f>ROUND(I914*H914,2)</f>
        <v>0</v>
      </c>
      <c r="K914" s="223" t="s">
        <v>283</v>
      </c>
      <c r="L914" s="45"/>
      <c r="M914" s="228" t="s">
        <v>1</v>
      </c>
      <c r="N914" s="229" t="s">
        <v>41</v>
      </c>
      <c r="O914" s="92"/>
      <c r="P914" s="230">
        <f>O914*H914</f>
        <v>0</v>
      </c>
      <c r="Q914" s="230">
        <v>0.00040000000000000002</v>
      </c>
      <c r="R914" s="230">
        <f>Q914*H914</f>
        <v>0.0012000000000000001</v>
      </c>
      <c r="S914" s="230">
        <v>0</v>
      </c>
      <c r="T914" s="231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2" t="s">
        <v>377</v>
      </c>
      <c r="AT914" s="232" t="s">
        <v>279</v>
      </c>
      <c r="AU914" s="232" t="s">
        <v>85</v>
      </c>
      <c r="AY914" s="18" t="s">
        <v>277</v>
      </c>
      <c r="BE914" s="233">
        <f>IF(N914="základní",J914,0)</f>
        <v>0</v>
      </c>
      <c r="BF914" s="233">
        <f>IF(N914="snížená",J914,0)</f>
        <v>0</v>
      </c>
      <c r="BG914" s="233">
        <f>IF(N914="zákl. přenesená",J914,0)</f>
        <v>0</v>
      </c>
      <c r="BH914" s="233">
        <f>IF(N914="sníž. přenesená",J914,0)</f>
        <v>0</v>
      </c>
      <c r="BI914" s="233">
        <f>IF(N914="nulová",J914,0)</f>
        <v>0</v>
      </c>
      <c r="BJ914" s="18" t="s">
        <v>21</v>
      </c>
      <c r="BK914" s="233">
        <f>ROUND(I914*H914,2)</f>
        <v>0</v>
      </c>
      <c r="BL914" s="18" t="s">
        <v>377</v>
      </c>
      <c r="BM914" s="232" t="s">
        <v>1752</v>
      </c>
    </row>
    <row r="915" s="2" customFormat="1">
      <c r="A915" s="39"/>
      <c r="B915" s="40"/>
      <c r="C915" s="41"/>
      <c r="D915" s="234" t="s">
        <v>286</v>
      </c>
      <c r="E915" s="41"/>
      <c r="F915" s="235" t="s">
        <v>1753</v>
      </c>
      <c r="G915" s="41"/>
      <c r="H915" s="41"/>
      <c r="I915" s="236"/>
      <c r="J915" s="41"/>
      <c r="K915" s="41"/>
      <c r="L915" s="45"/>
      <c r="M915" s="237"/>
      <c r="N915" s="238"/>
      <c r="O915" s="92"/>
      <c r="P915" s="92"/>
      <c r="Q915" s="92"/>
      <c r="R915" s="92"/>
      <c r="S915" s="92"/>
      <c r="T915" s="93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286</v>
      </c>
      <c r="AU915" s="18" t="s">
        <v>85</v>
      </c>
    </row>
    <row r="916" s="2" customFormat="1" ht="22.9" customHeight="1">
      <c r="A916" s="39"/>
      <c r="B916" s="40"/>
      <c r="C916" s="261" t="s">
        <v>1754</v>
      </c>
      <c r="D916" s="261" t="s">
        <v>400</v>
      </c>
      <c r="E916" s="262" t="s">
        <v>1755</v>
      </c>
      <c r="F916" s="263" t="s">
        <v>1756</v>
      </c>
      <c r="G916" s="264" t="s">
        <v>380</v>
      </c>
      <c r="H916" s="265">
        <v>1</v>
      </c>
      <c r="I916" s="266"/>
      <c r="J916" s="267">
        <f>ROUND(I916*H916,2)</f>
        <v>0</v>
      </c>
      <c r="K916" s="263" t="s">
        <v>283</v>
      </c>
      <c r="L916" s="268"/>
      <c r="M916" s="269" t="s">
        <v>1</v>
      </c>
      <c r="N916" s="270" t="s">
        <v>41</v>
      </c>
      <c r="O916" s="92"/>
      <c r="P916" s="230">
        <f>O916*H916</f>
        <v>0</v>
      </c>
      <c r="Q916" s="230">
        <v>0.0094999999999999998</v>
      </c>
      <c r="R916" s="230">
        <f>Q916*H916</f>
        <v>0.0094999999999999998</v>
      </c>
      <c r="S916" s="230">
        <v>0</v>
      </c>
      <c r="T916" s="231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2" t="s">
        <v>476</v>
      </c>
      <c r="AT916" s="232" t="s">
        <v>400</v>
      </c>
      <c r="AU916" s="232" t="s">
        <v>85</v>
      </c>
      <c r="AY916" s="18" t="s">
        <v>277</v>
      </c>
      <c r="BE916" s="233">
        <f>IF(N916="základní",J916,0)</f>
        <v>0</v>
      </c>
      <c r="BF916" s="233">
        <f>IF(N916="snížená",J916,0)</f>
        <v>0</v>
      </c>
      <c r="BG916" s="233">
        <f>IF(N916="zákl. přenesená",J916,0)</f>
        <v>0</v>
      </c>
      <c r="BH916" s="233">
        <f>IF(N916="sníž. přenesená",J916,0)</f>
        <v>0</v>
      </c>
      <c r="BI916" s="233">
        <f>IF(N916="nulová",J916,0)</f>
        <v>0</v>
      </c>
      <c r="BJ916" s="18" t="s">
        <v>21</v>
      </c>
      <c r="BK916" s="233">
        <f>ROUND(I916*H916,2)</f>
        <v>0</v>
      </c>
      <c r="BL916" s="18" t="s">
        <v>377</v>
      </c>
      <c r="BM916" s="232" t="s">
        <v>1757</v>
      </c>
    </row>
    <row r="917" s="2" customFormat="1" ht="22.9" customHeight="1">
      <c r="A917" s="39"/>
      <c r="B917" s="40"/>
      <c r="C917" s="261" t="s">
        <v>1758</v>
      </c>
      <c r="D917" s="261" t="s">
        <v>400</v>
      </c>
      <c r="E917" s="262" t="s">
        <v>1759</v>
      </c>
      <c r="F917" s="263" t="s">
        <v>1760</v>
      </c>
      <c r="G917" s="264" t="s">
        <v>380</v>
      </c>
      <c r="H917" s="265">
        <v>2</v>
      </c>
      <c r="I917" s="266"/>
      <c r="J917" s="267">
        <f>ROUND(I917*H917,2)</f>
        <v>0</v>
      </c>
      <c r="K917" s="263" t="s">
        <v>283</v>
      </c>
      <c r="L917" s="268"/>
      <c r="M917" s="269" t="s">
        <v>1</v>
      </c>
      <c r="N917" s="270" t="s">
        <v>41</v>
      </c>
      <c r="O917" s="92"/>
      <c r="P917" s="230">
        <f>O917*H917</f>
        <v>0</v>
      </c>
      <c r="Q917" s="230">
        <v>0.012</v>
      </c>
      <c r="R917" s="230">
        <f>Q917*H917</f>
        <v>0.024</v>
      </c>
      <c r="S917" s="230">
        <v>0</v>
      </c>
      <c r="T917" s="231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32" t="s">
        <v>476</v>
      </c>
      <c r="AT917" s="232" t="s">
        <v>400</v>
      </c>
      <c r="AU917" s="232" t="s">
        <v>85</v>
      </c>
      <c r="AY917" s="18" t="s">
        <v>277</v>
      </c>
      <c r="BE917" s="233">
        <f>IF(N917="základní",J917,0)</f>
        <v>0</v>
      </c>
      <c r="BF917" s="233">
        <f>IF(N917="snížená",J917,0)</f>
        <v>0</v>
      </c>
      <c r="BG917" s="233">
        <f>IF(N917="zákl. přenesená",J917,0)</f>
        <v>0</v>
      </c>
      <c r="BH917" s="233">
        <f>IF(N917="sníž. přenesená",J917,0)</f>
        <v>0</v>
      </c>
      <c r="BI917" s="233">
        <f>IF(N917="nulová",J917,0)</f>
        <v>0</v>
      </c>
      <c r="BJ917" s="18" t="s">
        <v>21</v>
      </c>
      <c r="BK917" s="233">
        <f>ROUND(I917*H917,2)</f>
        <v>0</v>
      </c>
      <c r="BL917" s="18" t="s">
        <v>377</v>
      </c>
      <c r="BM917" s="232" t="s">
        <v>1761</v>
      </c>
    </row>
    <row r="918" s="2" customFormat="1" ht="22.9" customHeight="1">
      <c r="A918" s="39"/>
      <c r="B918" s="40"/>
      <c r="C918" s="221" t="s">
        <v>1762</v>
      </c>
      <c r="D918" s="221" t="s">
        <v>279</v>
      </c>
      <c r="E918" s="222" t="s">
        <v>1763</v>
      </c>
      <c r="F918" s="223" t="s">
        <v>1764</v>
      </c>
      <c r="G918" s="224" t="s">
        <v>380</v>
      </c>
      <c r="H918" s="225">
        <v>17</v>
      </c>
      <c r="I918" s="226"/>
      <c r="J918" s="227">
        <f>ROUND(I918*H918,2)</f>
        <v>0</v>
      </c>
      <c r="K918" s="223" t="s">
        <v>283</v>
      </c>
      <c r="L918" s="45"/>
      <c r="M918" s="228" t="s">
        <v>1</v>
      </c>
      <c r="N918" s="229" t="s">
        <v>41</v>
      </c>
      <c r="O918" s="92"/>
      <c r="P918" s="230">
        <f>O918*H918</f>
        <v>0</v>
      </c>
      <c r="Q918" s="230">
        <v>0</v>
      </c>
      <c r="R918" s="230">
        <f>Q918*H918</f>
        <v>0</v>
      </c>
      <c r="S918" s="230">
        <v>0.012500000000000001</v>
      </c>
      <c r="T918" s="231">
        <f>S918*H918</f>
        <v>0.21250000000000002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2" t="s">
        <v>377</v>
      </c>
      <c r="AT918" s="232" t="s">
        <v>279</v>
      </c>
      <c r="AU918" s="232" t="s">
        <v>85</v>
      </c>
      <c r="AY918" s="18" t="s">
        <v>277</v>
      </c>
      <c r="BE918" s="233">
        <f>IF(N918="základní",J918,0)</f>
        <v>0</v>
      </c>
      <c r="BF918" s="233">
        <f>IF(N918="snížená",J918,0)</f>
        <v>0</v>
      </c>
      <c r="BG918" s="233">
        <f>IF(N918="zákl. přenesená",J918,0)</f>
        <v>0</v>
      </c>
      <c r="BH918" s="233">
        <f>IF(N918="sníž. přenesená",J918,0)</f>
        <v>0</v>
      </c>
      <c r="BI918" s="233">
        <f>IF(N918="nulová",J918,0)</f>
        <v>0</v>
      </c>
      <c r="BJ918" s="18" t="s">
        <v>21</v>
      </c>
      <c r="BK918" s="233">
        <f>ROUND(I918*H918,2)</f>
        <v>0</v>
      </c>
      <c r="BL918" s="18" t="s">
        <v>377</v>
      </c>
      <c r="BM918" s="232" t="s">
        <v>1765</v>
      </c>
    </row>
    <row r="919" s="2" customFormat="1">
      <c r="A919" s="39"/>
      <c r="B919" s="40"/>
      <c r="C919" s="41"/>
      <c r="D919" s="234" t="s">
        <v>286</v>
      </c>
      <c r="E919" s="41"/>
      <c r="F919" s="235" t="s">
        <v>1766</v>
      </c>
      <c r="G919" s="41"/>
      <c r="H919" s="41"/>
      <c r="I919" s="236"/>
      <c r="J919" s="41"/>
      <c r="K919" s="41"/>
      <c r="L919" s="45"/>
      <c r="M919" s="237"/>
      <c r="N919" s="238"/>
      <c r="O919" s="92"/>
      <c r="P919" s="92"/>
      <c r="Q919" s="92"/>
      <c r="R919" s="92"/>
      <c r="S919" s="92"/>
      <c r="T919" s="93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T919" s="18" t="s">
        <v>286</v>
      </c>
      <c r="AU919" s="18" t="s">
        <v>85</v>
      </c>
    </row>
    <row r="920" s="2" customFormat="1" ht="22.9" customHeight="1">
      <c r="A920" s="39"/>
      <c r="B920" s="40"/>
      <c r="C920" s="221" t="s">
        <v>1767</v>
      </c>
      <c r="D920" s="221" t="s">
        <v>279</v>
      </c>
      <c r="E920" s="222" t="s">
        <v>1768</v>
      </c>
      <c r="F920" s="223" t="s">
        <v>1769</v>
      </c>
      <c r="G920" s="224" t="s">
        <v>380</v>
      </c>
      <c r="H920" s="225">
        <v>1</v>
      </c>
      <c r="I920" s="226"/>
      <c r="J920" s="227">
        <f>ROUND(I920*H920,2)</f>
        <v>0</v>
      </c>
      <c r="K920" s="223" t="s">
        <v>283</v>
      </c>
      <c r="L920" s="45"/>
      <c r="M920" s="228" t="s">
        <v>1</v>
      </c>
      <c r="N920" s="229" t="s">
        <v>41</v>
      </c>
      <c r="O920" s="92"/>
      <c r="P920" s="230">
        <f>O920*H920</f>
        <v>0</v>
      </c>
      <c r="Q920" s="230">
        <v>0</v>
      </c>
      <c r="R920" s="230">
        <f>Q920*H920</f>
        <v>0</v>
      </c>
      <c r="S920" s="230">
        <v>0.017000000000000001</v>
      </c>
      <c r="T920" s="231">
        <f>S920*H920</f>
        <v>0.017000000000000001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2" t="s">
        <v>377</v>
      </c>
      <c r="AT920" s="232" t="s">
        <v>279</v>
      </c>
      <c r="AU920" s="232" t="s">
        <v>85</v>
      </c>
      <c r="AY920" s="18" t="s">
        <v>277</v>
      </c>
      <c r="BE920" s="233">
        <f>IF(N920="základní",J920,0)</f>
        <v>0</v>
      </c>
      <c r="BF920" s="233">
        <f>IF(N920="snížená",J920,0)</f>
        <v>0</v>
      </c>
      <c r="BG920" s="233">
        <f>IF(N920="zákl. přenesená",J920,0)</f>
        <v>0</v>
      </c>
      <c r="BH920" s="233">
        <f>IF(N920="sníž. přenesená",J920,0)</f>
        <v>0</v>
      </c>
      <c r="BI920" s="233">
        <f>IF(N920="nulová",J920,0)</f>
        <v>0</v>
      </c>
      <c r="BJ920" s="18" t="s">
        <v>21</v>
      </c>
      <c r="BK920" s="233">
        <f>ROUND(I920*H920,2)</f>
        <v>0</v>
      </c>
      <c r="BL920" s="18" t="s">
        <v>377</v>
      </c>
      <c r="BM920" s="232" t="s">
        <v>1770</v>
      </c>
    </row>
    <row r="921" s="2" customFormat="1">
      <c r="A921" s="39"/>
      <c r="B921" s="40"/>
      <c r="C921" s="41"/>
      <c r="D921" s="234" t="s">
        <v>286</v>
      </c>
      <c r="E921" s="41"/>
      <c r="F921" s="235" t="s">
        <v>1771</v>
      </c>
      <c r="G921" s="41"/>
      <c r="H921" s="41"/>
      <c r="I921" s="236"/>
      <c r="J921" s="41"/>
      <c r="K921" s="41"/>
      <c r="L921" s="45"/>
      <c r="M921" s="237"/>
      <c r="N921" s="238"/>
      <c r="O921" s="92"/>
      <c r="P921" s="92"/>
      <c r="Q921" s="92"/>
      <c r="R921" s="92"/>
      <c r="S921" s="92"/>
      <c r="T921" s="93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T921" s="18" t="s">
        <v>286</v>
      </c>
      <c r="AU921" s="18" t="s">
        <v>85</v>
      </c>
    </row>
    <row r="922" s="2" customFormat="1" ht="22.9" customHeight="1">
      <c r="A922" s="39"/>
      <c r="B922" s="40"/>
      <c r="C922" s="221" t="s">
        <v>1772</v>
      </c>
      <c r="D922" s="221" t="s">
        <v>279</v>
      </c>
      <c r="E922" s="222" t="s">
        <v>1773</v>
      </c>
      <c r="F922" s="223" t="s">
        <v>1774</v>
      </c>
      <c r="G922" s="224" t="s">
        <v>380</v>
      </c>
      <c r="H922" s="225">
        <v>7</v>
      </c>
      <c r="I922" s="226"/>
      <c r="J922" s="227">
        <f>ROUND(I922*H922,2)</f>
        <v>0</v>
      </c>
      <c r="K922" s="223" t="s">
        <v>283</v>
      </c>
      <c r="L922" s="45"/>
      <c r="M922" s="228" t="s">
        <v>1</v>
      </c>
      <c r="N922" s="229" t="s">
        <v>41</v>
      </c>
      <c r="O922" s="92"/>
      <c r="P922" s="230">
        <f>O922*H922</f>
        <v>0</v>
      </c>
      <c r="Q922" s="230">
        <v>0</v>
      </c>
      <c r="R922" s="230">
        <f>Q922*H922</f>
        <v>0</v>
      </c>
      <c r="S922" s="230">
        <v>0.024</v>
      </c>
      <c r="T922" s="231">
        <f>S922*H922</f>
        <v>0.16800000000000001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2" t="s">
        <v>377</v>
      </c>
      <c r="AT922" s="232" t="s">
        <v>279</v>
      </c>
      <c r="AU922" s="232" t="s">
        <v>85</v>
      </c>
      <c r="AY922" s="18" t="s">
        <v>277</v>
      </c>
      <c r="BE922" s="233">
        <f>IF(N922="základní",J922,0)</f>
        <v>0</v>
      </c>
      <c r="BF922" s="233">
        <f>IF(N922="snížená",J922,0)</f>
        <v>0</v>
      </c>
      <c r="BG922" s="233">
        <f>IF(N922="zákl. přenesená",J922,0)</f>
        <v>0</v>
      </c>
      <c r="BH922" s="233">
        <f>IF(N922="sníž. přenesená",J922,0)</f>
        <v>0</v>
      </c>
      <c r="BI922" s="233">
        <f>IF(N922="nulová",J922,0)</f>
        <v>0</v>
      </c>
      <c r="BJ922" s="18" t="s">
        <v>21</v>
      </c>
      <c r="BK922" s="233">
        <f>ROUND(I922*H922,2)</f>
        <v>0</v>
      </c>
      <c r="BL922" s="18" t="s">
        <v>377</v>
      </c>
      <c r="BM922" s="232" t="s">
        <v>1775</v>
      </c>
    </row>
    <row r="923" s="2" customFormat="1">
      <c r="A923" s="39"/>
      <c r="B923" s="40"/>
      <c r="C923" s="41"/>
      <c r="D923" s="234" t="s">
        <v>286</v>
      </c>
      <c r="E923" s="41"/>
      <c r="F923" s="235" t="s">
        <v>1776</v>
      </c>
      <c r="G923" s="41"/>
      <c r="H923" s="41"/>
      <c r="I923" s="236"/>
      <c r="J923" s="41"/>
      <c r="K923" s="41"/>
      <c r="L923" s="45"/>
      <c r="M923" s="237"/>
      <c r="N923" s="238"/>
      <c r="O923" s="92"/>
      <c r="P923" s="92"/>
      <c r="Q923" s="92"/>
      <c r="R923" s="92"/>
      <c r="S923" s="92"/>
      <c r="T923" s="93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286</v>
      </c>
      <c r="AU923" s="18" t="s">
        <v>85</v>
      </c>
    </row>
    <row r="924" s="2" customFormat="1" ht="22.9" customHeight="1">
      <c r="A924" s="39"/>
      <c r="B924" s="40"/>
      <c r="C924" s="221" t="s">
        <v>1777</v>
      </c>
      <c r="D924" s="221" t="s">
        <v>279</v>
      </c>
      <c r="E924" s="222" t="s">
        <v>1778</v>
      </c>
      <c r="F924" s="223" t="s">
        <v>1779</v>
      </c>
      <c r="G924" s="224" t="s">
        <v>380</v>
      </c>
      <c r="H924" s="225">
        <v>3</v>
      </c>
      <c r="I924" s="226"/>
      <c r="J924" s="227">
        <f>ROUND(I924*H924,2)</f>
        <v>0</v>
      </c>
      <c r="K924" s="223" t="s">
        <v>283</v>
      </c>
      <c r="L924" s="45"/>
      <c r="M924" s="228" t="s">
        <v>1</v>
      </c>
      <c r="N924" s="229" t="s">
        <v>41</v>
      </c>
      <c r="O924" s="92"/>
      <c r="P924" s="230">
        <f>O924*H924</f>
        <v>0</v>
      </c>
      <c r="Q924" s="230">
        <v>0</v>
      </c>
      <c r="R924" s="230">
        <f>Q924*H924</f>
        <v>0</v>
      </c>
      <c r="S924" s="230">
        <v>0</v>
      </c>
      <c r="T924" s="231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2" t="s">
        <v>377</v>
      </c>
      <c r="AT924" s="232" t="s">
        <v>279</v>
      </c>
      <c r="AU924" s="232" t="s">
        <v>85</v>
      </c>
      <c r="AY924" s="18" t="s">
        <v>277</v>
      </c>
      <c r="BE924" s="233">
        <f>IF(N924="základní",J924,0)</f>
        <v>0</v>
      </c>
      <c r="BF924" s="233">
        <f>IF(N924="snížená",J924,0)</f>
        <v>0</v>
      </c>
      <c r="BG924" s="233">
        <f>IF(N924="zákl. přenesená",J924,0)</f>
        <v>0</v>
      </c>
      <c r="BH924" s="233">
        <f>IF(N924="sníž. přenesená",J924,0)</f>
        <v>0</v>
      </c>
      <c r="BI924" s="233">
        <f>IF(N924="nulová",J924,0)</f>
        <v>0</v>
      </c>
      <c r="BJ924" s="18" t="s">
        <v>21</v>
      </c>
      <c r="BK924" s="233">
        <f>ROUND(I924*H924,2)</f>
        <v>0</v>
      </c>
      <c r="BL924" s="18" t="s">
        <v>377</v>
      </c>
      <c r="BM924" s="232" t="s">
        <v>1780</v>
      </c>
    </row>
    <row r="925" s="2" customFormat="1">
      <c r="A925" s="39"/>
      <c r="B925" s="40"/>
      <c r="C925" s="41"/>
      <c r="D925" s="234" t="s">
        <v>286</v>
      </c>
      <c r="E925" s="41"/>
      <c r="F925" s="235" t="s">
        <v>1781</v>
      </c>
      <c r="G925" s="41"/>
      <c r="H925" s="41"/>
      <c r="I925" s="236"/>
      <c r="J925" s="41"/>
      <c r="K925" s="41"/>
      <c r="L925" s="45"/>
      <c r="M925" s="237"/>
      <c r="N925" s="238"/>
      <c r="O925" s="92"/>
      <c r="P925" s="92"/>
      <c r="Q925" s="92"/>
      <c r="R925" s="92"/>
      <c r="S925" s="92"/>
      <c r="T925" s="93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286</v>
      </c>
      <c r="AU925" s="18" t="s">
        <v>85</v>
      </c>
    </row>
    <row r="926" s="2" customFormat="1" ht="22.9" customHeight="1">
      <c r="A926" s="39"/>
      <c r="B926" s="40"/>
      <c r="C926" s="221" t="s">
        <v>1782</v>
      </c>
      <c r="D926" s="221" t="s">
        <v>279</v>
      </c>
      <c r="E926" s="222" t="s">
        <v>1783</v>
      </c>
      <c r="F926" s="223" t="s">
        <v>1784</v>
      </c>
      <c r="G926" s="224" t="s">
        <v>380</v>
      </c>
      <c r="H926" s="225">
        <v>3</v>
      </c>
      <c r="I926" s="226"/>
      <c r="J926" s="227">
        <f>ROUND(I926*H926,2)</f>
        <v>0</v>
      </c>
      <c r="K926" s="223" t="s">
        <v>283</v>
      </c>
      <c r="L926" s="45"/>
      <c r="M926" s="228" t="s">
        <v>1</v>
      </c>
      <c r="N926" s="229" t="s">
        <v>41</v>
      </c>
      <c r="O926" s="92"/>
      <c r="P926" s="230">
        <f>O926*H926</f>
        <v>0</v>
      </c>
      <c r="Q926" s="230">
        <v>0</v>
      </c>
      <c r="R926" s="230">
        <f>Q926*H926</f>
        <v>0</v>
      </c>
      <c r="S926" s="230">
        <v>0</v>
      </c>
      <c r="T926" s="231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32" t="s">
        <v>377</v>
      </c>
      <c r="AT926" s="232" t="s">
        <v>279</v>
      </c>
      <c r="AU926" s="232" t="s">
        <v>85</v>
      </c>
      <c r="AY926" s="18" t="s">
        <v>277</v>
      </c>
      <c r="BE926" s="233">
        <f>IF(N926="základní",J926,0)</f>
        <v>0</v>
      </c>
      <c r="BF926" s="233">
        <f>IF(N926="snížená",J926,0)</f>
        <v>0</v>
      </c>
      <c r="BG926" s="233">
        <f>IF(N926="zákl. přenesená",J926,0)</f>
        <v>0</v>
      </c>
      <c r="BH926" s="233">
        <f>IF(N926="sníž. přenesená",J926,0)</f>
        <v>0</v>
      </c>
      <c r="BI926" s="233">
        <f>IF(N926="nulová",J926,0)</f>
        <v>0</v>
      </c>
      <c r="BJ926" s="18" t="s">
        <v>21</v>
      </c>
      <c r="BK926" s="233">
        <f>ROUND(I926*H926,2)</f>
        <v>0</v>
      </c>
      <c r="BL926" s="18" t="s">
        <v>377</v>
      </c>
      <c r="BM926" s="232" t="s">
        <v>1785</v>
      </c>
    </row>
    <row r="927" s="2" customFormat="1">
      <c r="A927" s="39"/>
      <c r="B927" s="40"/>
      <c r="C927" s="41"/>
      <c r="D927" s="234" t="s">
        <v>286</v>
      </c>
      <c r="E927" s="41"/>
      <c r="F927" s="235" t="s">
        <v>1786</v>
      </c>
      <c r="G927" s="41"/>
      <c r="H927" s="41"/>
      <c r="I927" s="236"/>
      <c r="J927" s="41"/>
      <c r="K927" s="41"/>
      <c r="L927" s="45"/>
      <c r="M927" s="237"/>
      <c r="N927" s="238"/>
      <c r="O927" s="92"/>
      <c r="P927" s="92"/>
      <c r="Q927" s="92"/>
      <c r="R927" s="92"/>
      <c r="S927" s="92"/>
      <c r="T927" s="93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286</v>
      </c>
      <c r="AU927" s="18" t="s">
        <v>85</v>
      </c>
    </row>
    <row r="928" s="2" customFormat="1" ht="22.9" customHeight="1">
      <c r="A928" s="39"/>
      <c r="B928" s="40"/>
      <c r="C928" s="221" t="s">
        <v>1787</v>
      </c>
      <c r="D928" s="221" t="s">
        <v>279</v>
      </c>
      <c r="E928" s="222" t="s">
        <v>1788</v>
      </c>
      <c r="F928" s="223" t="s">
        <v>1789</v>
      </c>
      <c r="G928" s="224" t="s">
        <v>380</v>
      </c>
      <c r="H928" s="225">
        <v>1</v>
      </c>
      <c r="I928" s="226"/>
      <c r="J928" s="227">
        <f>ROUND(I928*H928,2)</f>
        <v>0</v>
      </c>
      <c r="K928" s="223" t="s">
        <v>283</v>
      </c>
      <c r="L928" s="45"/>
      <c r="M928" s="228" t="s">
        <v>1</v>
      </c>
      <c r="N928" s="229" t="s">
        <v>41</v>
      </c>
      <c r="O928" s="92"/>
      <c r="P928" s="230">
        <f>O928*H928</f>
        <v>0</v>
      </c>
      <c r="Q928" s="230">
        <v>0</v>
      </c>
      <c r="R928" s="230">
        <f>Q928*H928</f>
        <v>0</v>
      </c>
      <c r="S928" s="230">
        <v>0</v>
      </c>
      <c r="T928" s="231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32" t="s">
        <v>377</v>
      </c>
      <c r="AT928" s="232" t="s">
        <v>279</v>
      </c>
      <c r="AU928" s="232" t="s">
        <v>85</v>
      </c>
      <c r="AY928" s="18" t="s">
        <v>277</v>
      </c>
      <c r="BE928" s="233">
        <f>IF(N928="základní",J928,0)</f>
        <v>0</v>
      </c>
      <c r="BF928" s="233">
        <f>IF(N928="snížená",J928,0)</f>
        <v>0</v>
      </c>
      <c r="BG928" s="233">
        <f>IF(N928="zákl. přenesená",J928,0)</f>
        <v>0</v>
      </c>
      <c r="BH928" s="233">
        <f>IF(N928="sníž. přenesená",J928,0)</f>
        <v>0</v>
      </c>
      <c r="BI928" s="233">
        <f>IF(N928="nulová",J928,0)</f>
        <v>0</v>
      </c>
      <c r="BJ928" s="18" t="s">
        <v>21</v>
      </c>
      <c r="BK928" s="233">
        <f>ROUND(I928*H928,2)</f>
        <v>0</v>
      </c>
      <c r="BL928" s="18" t="s">
        <v>377</v>
      </c>
      <c r="BM928" s="232" t="s">
        <v>1790</v>
      </c>
    </row>
    <row r="929" s="2" customFormat="1">
      <c r="A929" s="39"/>
      <c r="B929" s="40"/>
      <c r="C929" s="41"/>
      <c r="D929" s="234" t="s">
        <v>286</v>
      </c>
      <c r="E929" s="41"/>
      <c r="F929" s="235" t="s">
        <v>1791</v>
      </c>
      <c r="G929" s="41"/>
      <c r="H929" s="41"/>
      <c r="I929" s="236"/>
      <c r="J929" s="41"/>
      <c r="K929" s="41"/>
      <c r="L929" s="45"/>
      <c r="M929" s="237"/>
      <c r="N929" s="238"/>
      <c r="O929" s="92"/>
      <c r="P929" s="92"/>
      <c r="Q929" s="92"/>
      <c r="R929" s="92"/>
      <c r="S929" s="92"/>
      <c r="T929" s="93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T929" s="18" t="s">
        <v>286</v>
      </c>
      <c r="AU929" s="18" t="s">
        <v>85</v>
      </c>
    </row>
    <row r="930" s="2" customFormat="1" ht="22.9" customHeight="1">
      <c r="A930" s="39"/>
      <c r="B930" s="40"/>
      <c r="C930" s="261" t="s">
        <v>1792</v>
      </c>
      <c r="D930" s="261" t="s">
        <v>400</v>
      </c>
      <c r="E930" s="262" t="s">
        <v>1793</v>
      </c>
      <c r="F930" s="263" t="s">
        <v>1794</v>
      </c>
      <c r="G930" s="264" t="s">
        <v>607</v>
      </c>
      <c r="H930" s="265">
        <v>14.4</v>
      </c>
      <c r="I930" s="266"/>
      <c r="J930" s="267">
        <f>ROUND(I930*H930,2)</f>
        <v>0</v>
      </c>
      <c r="K930" s="263" t="s">
        <v>1</v>
      </c>
      <c r="L930" s="268"/>
      <c r="M930" s="269" t="s">
        <v>1</v>
      </c>
      <c r="N930" s="270" t="s">
        <v>41</v>
      </c>
      <c r="O930" s="92"/>
      <c r="P930" s="230">
        <f>O930*H930</f>
        <v>0</v>
      </c>
      <c r="Q930" s="230">
        <v>0.0040000000000000001</v>
      </c>
      <c r="R930" s="230">
        <f>Q930*H930</f>
        <v>0.057600000000000005</v>
      </c>
      <c r="S930" s="230">
        <v>0</v>
      </c>
      <c r="T930" s="231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2" t="s">
        <v>476</v>
      </c>
      <c r="AT930" s="232" t="s">
        <v>400</v>
      </c>
      <c r="AU930" s="232" t="s">
        <v>85</v>
      </c>
      <c r="AY930" s="18" t="s">
        <v>277</v>
      </c>
      <c r="BE930" s="233">
        <f>IF(N930="základní",J930,0)</f>
        <v>0</v>
      </c>
      <c r="BF930" s="233">
        <f>IF(N930="snížená",J930,0)</f>
        <v>0</v>
      </c>
      <c r="BG930" s="233">
        <f>IF(N930="zákl. přenesená",J930,0)</f>
        <v>0</v>
      </c>
      <c r="BH930" s="233">
        <f>IF(N930="sníž. přenesená",J930,0)</f>
        <v>0</v>
      </c>
      <c r="BI930" s="233">
        <f>IF(N930="nulová",J930,0)</f>
        <v>0</v>
      </c>
      <c r="BJ930" s="18" t="s">
        <v>21</v>
      </c>
      <c r="BK930" s="233">
        <f>ROUND(I930*H930,2)</f>
        <v>0</v>
      </c>
      <c r="BL930" s="18" t="s">
        <v>377</v>
      </c>
      <c r="BM930" s="232" t="s">
        <v>1795</v>
      </c>
    </row>
    <row r="931" s="13" customFormat="1">
      <c r="A931" s="13"/>
      <c r="B931" s="239"/>
      <c r="C931" s="240"/>
      <c r="D931" s="234" t="s">
        <v>288</v>
      </c>
      <c r="E931" s="241" t="s">
        <v>1</v>
      </c>
      <c r="F931" s="242" t="s">
        <v>1796</v>
      </c>
      <c r="G931" s="240"/>
      <c r="H931" s="243">
        <v>14.4</v>
      </c>
      <c r="I931" s="244"/>
      <c r="J931" s="240"/>
      <c r="K931" s="240"/>
      <c r="L931" s="245"/>
      <c r="M931" s="246"/>
      <c r="N931" s="247"/>
      <c r="O931" s="247"/>
      <c r="P931" s="247"/>
      <c r="Q931" s="247"/>
      <c r="R931" s="247"/>
      <c r="S931" s="247"/>
      <c r="T931" s="24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9" t="s">
        <v>288</v>
      </c>
      <c r="AU931" s="249" t="s">
        <v>85</v>
      </c>
      <c r="AV931" s="13" t="s">
        <v>85</v>
      </c>
      <c r="AW931" s="13" t="s">
        <v>33</v>
      </c>
      <c r="AX931" s="13" t="s">
        <v>21</v>
      </c>
      <c r="AY931" s="249" t="s">
        <v>277</v>
      </c>
    </row>
    <row r="932" s="2" customFormat="1" ht="41.5" customHeight="1">
      <c r="A932" s="39"/>
      <c r="B932" s="40"/>
      <c r="C932" s="221" t="s">
        <v>1797</v>
      </c>
      <c r="D932" s="221" t="s">
        <v>279</v>
      </c>
      <c r="E932" s="222" t="s">
        <v>1798</v>
      </c>
      <c r="F932" s="223" t="s">
        <v>1799</v>
      </c>
      <c r="G932" s="224" t="s">
        <v>380</v>
      </c>
      <c r="H932" s="225">
        <v>1</v>
      </c>
      <c r="I932" s="226"/>
      <c r="J932" s="227">
        <f>ROUND(I932*H932,2)</f>
        <v>0</v>
      </c>
      <c r="K932" s="223" t="s">
        <v>1</v>
      </c>
      <c r="L932" s="45"/>
      <c r="M932" s="228" t="s">
        <v>1</v>
      </c>
      <c r="N932" s="229" t="s">
        <v>41</v>
      </c>
      <c r="O932" s="92"/>
      <c r="P932" s="230">
        <f>O932*H932</f>
        <v>0</v>
      </c>
      <c r="Q932" s="230">
        <v>0</v>
      </c>
      <c r="R932" s="230">
        <f>Q932*H932</f>
        <v>0</v>
      </c>
      <c r="S932" s="230">
        <v>0</v>
      </c>
      <c r="T932" s="231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2" t="s">
        <v>377</v>
      </c>
      <c r="AT932" s="232" t="s">
        <v>279</v>
      </c>
      <c r="AU932" s="232" t="s">
        <v>85</v>
      </c>
      <c r="AY932" s="18" t="s">
        <v>277</v>
      </c>
      <c r="BE932" s="233">
        <f>IF(N932="základní",J932,0)</f>
        <v>0</v>
      </c>
      <c r="BF932" s="233">
        <f>IF(N932="snížená",J932,0)</f>
        <v>0</v>
      </c>
      <c r="BG932" s="233">
        <f>IF(N932="zákl. přenesená",J932,0)</f>
        <v>0</v>
      </c>
      <c r="BH932" s="233">
        <f>IF(N932="sníž. přenesená",J932,0)</f>
        <v>0</v>
      </c>
      <c r="BI932" s="233">
        <f>IF(N932="nulová",J932,0)</f>
        <v>0</v>
      </c>
      <c r="BJ932" s="18" t="s">
        <v>21</v>
      </c>
      <c r="BK932" s="233">
        <f>ROUND(I932*H932,2)</f>
        <v>0</v>
      </c>
      <c r="BL932" s="18" t="s">
        <v>377</v>
      </c>
      <c r="BM932" s="232" t="s">
        <v>1800</v>
      </c>
    </row>
    <row r="933" s="2" customFormat="1" ht="35.8" customHeight="1">
      <c r="A933" s="39"/>
      <c r="B933" s="40"/>
      <c r="C933" s="221" t="s">
        <v>1801</v>
      </c>
      <c r="D933" s="221" t="s">
        <v>279</v>
      </c>
      <c r="E933" s="222" t="s">
        <v>1802</v>
      </c>
      <c r="F933" s="223" t="s">
        <v>1803</v>
      </c>
      <c r="G933" s="224" t="s">
        <v>380</v>
      </c>
      <c r="H933" s="225">
        <v>1</v>
      </c>
      <c r="I933" s="226"/>
      <c r="J933" s="227">
        <f>ROUND(I933*H933,2)</f>
        <v>0</v>
      </c>
      <c r="K933" s="223" t="s">
        <v>1</v>
      </c>
      <c r="L933" s="45"/>
      <c r="M933" s="228" t="s">
        <v>1</v>
      </c>
      <c r="N933" s="229" t="s">
        <v>41</v>
      </c>
      <c r="O933" s="92"/>
      <c r="P933" s="230">
        <f>O933*H933</f>
        <v>0</v>
      </c>
      <c r="Q933" s="230">
        <v>0</v>
      </c>
      <c r="R933" s="230">
        <f>Q933*H933</f>
        <v>0</v>
      </c>
      <c r="S933" s="230">
        <v>0</v>
      </c>
      <c r="T933" s="231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2" t="s">
        <v>377</v>
      </c>
      <c r="AT933" s="232" t="s">
        <v>279</v>
      </c>
      <c r="AU933" s="232" t="s">
        <v>85</v>
      </c>
      <c r="AY933" s="18" t="s">
        <v>277</v>
      </c>
      <c r="BE933" s="233">
        <f>IF(N933="základní",J933,0)</f>
        <v>0</v>
      </c>
      <c r="BF933" s="233">
        <f>IF(N933="snížená",J933,0)</f>
        <v>0</v>
      </c>
      <c r="BG933" s="233">
        <f>IF(N933="zákl. přenesená",J933,0)</f>
        <v>0</v>
      </c>
      <c r="BH933" s="233">
        <f>IF(N933="sníž. přenesená",J933,0)</f>
        <v>0</v>
      </c>
      <c r="BI933" s="233">
        <f>IF(N933="nulová",J933,0)</f>
        <v>0</v>
      </c>
      <c r="BJ933" s="18" t="s">
        <v>21</v>
      </c>
      <c r="BK933" s="233">
        <f>ROUND(I933*H933,2)</f>
        <v>0</v>
      </c>
      <c r="BL933" s="18" t="s">
        <v>377</v>
      </c>
      <c r="BM933" s="232" t="s">
        <v>1804</v>
      </c>
    </row>
    <row r="934" s="2" customFormat="1" ht="35.8" customHeight="1">
      <c r="A934" s="39"/>
      <c r="B934" s="40"/>
      <c r="C934" s="221" t="s">
        <v>1805</v>
      </c>
      <c r="D934" s="221" t="s">
        <v>279</v>
      </c>
      <c r="E934" s="222" t="s">
        <v>1806</v>
      </c>
      <c r="F934" s="223" t="s">
        <v>1807</v>
      </c>
      <c r="G934" s="224" t="s">
        <v>380</v>
      </c>
      <c r="H934" s="225">
        <v>1</v>
      </c>
      <c r="I934" s="226"/>
      <c r="J934" s="227">
        <f>ROUND(I934*H934,2)</f>
        <v>0</v>
      </c>
      <c r="K934" s="223" t="s">
        <v>1</v>
      </c>
      <c r="L934" s="45"/>
      <c r="M934" s="228" t="s">
        <v>1</v>
      </c>
      <c r="N934" s="229" t="s">
        <v>41</v>
      </c>
      <c r="O934" s="92"/>
      <c r="P934" s="230">
        <f>O934*H934</f>
        <v>0</v>
      </c>
      <c r="Q934" s="230">
        <v>0</v>
      </c>
      <c r="R934" s="230">
        <f>Q934*H934</f>
        <v>0</v>
      </c>
      <c r="S934" s="230">
        <v>0</v>
      </c>
      <c r="T934" s="231">
        <f>S934*H934</f>
        <v>0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32" t="s">
        <v>377</v>
      </c>
      <c r="AT934" s="232" t="s">
        <v>279</v>
      </c>
      <c r="AU934" s="232" t="s">
        <v>85</v>
      </c>
      <c r="AY934" s="18" t="s">
        <v>277</v>
      </c>
      <c r="BE934" s="233">
        <f>IF(N934="základní",J934,0)</f>
        <v>0</v>
      </c>
      <c r="BF934" s="233">
        <f>IF(N934="snížená",J934,0)</f>
        <v>0</v>
      </c>
      <c r="BG934" s="233">
        <f>IF(N934="zákl. přenesená",J934,0)</f>
        <v>0</v>
      </c>
      <c r="BH934" s="233">
        <f>IF(N934="sníž. přenesená",J934,0)</f>
        <v>0</v>
      </c>
      <c r="BI934" s="233">
        <f>IF(N934="nulová",J934,0)</f>
        <v>0</v>
      </c>
      <c r="BJ934" s="18" t="s">
        <v>21</v>
      </c>
      <c r="BK934" s="233">
        <f>ROUND(I934*H934,2)</f>
        <v>0</v>
      </c>
      <c r="BL934" s="18" t="s">
        <v>377</v>
      </c>
      <c r="BM934" s="232" t="s">
        <v>1808</v>
      </c>
    </row>
    <row r="935" s="2" customFormat="1" ht="14.5" customHeight="1">
      <c r="A935" s="39"/>
      <c r="B935" s="40"/>
      <c r="C935" s="221" t="s">
        <v>1809</v>
      </c>
      <c r="D935" s="221" t="s">
        <v>279</v>
      </c>
      <c r="E935" s="222" t="s">
        <v>1810</v>
      </c>
      <c r="F935" s="223" t="s">
        <v>1811</v>
      </c>
      <c r="G935" s="224" t="s">
        <v>922</v>
      </c>
      <c r="H935" s="225">
        <v>1</v>
      </c>
      <c r="I935" s="226"/>
      <c r="J935" s="227">
        <f>ROUND(I935*H935,2)</f>
        <v>0</v>
      </c>
      <c r="K935" s="223" t="s">
        <v>1</v>
      </c>
      <c r="L935" s="45"/>
      <c r="M935" s="228" t="s">
        <v>1</v>
      </c>
      <c r="N935" s="229" t="s">
        <v>41</v>
      </c>
      <c r="O935" s="92"/>
      <c r="P935" s="230">
        <f>O935*H935</f>
        <v>0</v>
      </c>
      <c r="Q935" s="230">
        <v>0</v>
      </c>
      <c r="R935" s="230">
        <f>Q935*H935</f>
        <v>0</v>
      </c>
      <c r="S935" s="230">
        <v>0</v>
      </c>
      <c r="T935" s="231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2" t="s">
        <v>377</v>
      </c>
      <c r="AT935" s="232" t="s">
        <v>279</v>
      </c>
      <c r="AU935" s="232" t="s">
        <v>85</v>
      </c>
      <c r="AY935" s="18" t="s">
        <v>277</v>
      </c>
      <c r="BE935" s="233">
        <f>IF(N935="základní",J935,0)</f>
        <v>0</v>
      </c>
      <c r="BF935" s="233">
        <f>IF(N935="snížená",J935,0)</f>
        <v>0</v>
      </c>
      <c r="BG935" s="233">
        <f>IF(N935="zákl. přenesená",J935,0)</f>
        <v>0</v>
      </c>
      <c r="BH935" s="233">
        <f>IF(N935="sníž. přenesená",J935,0)</f>
        <v>0</v>
      </c>
      <c r="BI935" s="233">
        <f>IF(N935="nulová",J935,0)</f>
        <v>0</v>
      </c>
      <c r="BJ935" s="18" t="s">
        <v>21</v>
      </c>
      <c r="BK935" s="233">
        <f>ROUND(I935*H935,2)</f>
        <v>0</v>
      </c>
      <c r="BL935" s="18" t="s">
        <v>377</v>
      </c>
      <c r="BM935" s="232" t="s">
        <v>1812</v>
      </c>
    </row>
    <row r="936" s="2" customFormat="1" ht="22.9" customHeight="1">
      <c r="A936" s="39"/>
      <c r="B936" s="40"/>
      <c r="C936" s="221" t="s">
        <v>1813</v>
      </c>
      <c r="D936" s="221" t="s">
        <v>279</v>
      </c>
      <c r="E936" s="222" t="s">
        <v>1814</v>
      </c>
      <c r="F936" s="223" t="s">
        <v>1815</v>
      </c>
      <c r="G936" s="224" t="s">
        <v>316</v>
      </c>
      <c r="H936" s="225">
        <v>0.98199999999999998</v>
      </c>
      <c r="I936" s="226"/>
      <c r="J936" s="227">
        <f>ROUND(I936*H936,2)</f>
        <v>0</v>
      </c>
      <c r="K936" s="223" t="s">
        <v>283</v>
      </c>
      <c r="L936" s="45"/>
      <c r="M936" s="228" t="s">
        <v>1</v>
      </c>
      <c r="N936" s="229" t="s">
        <v>41</v>
      </c>
      <c r="O936" s="92"/>
      <c r="P936" s="230">
        <f>O936*H936</f>
        <v>0</v>
      </c>
      <c r="Q936" s="230">
        <v>0</v>
      </c>
      <c r="R936" s="230">
        <f>Q936*H936</f>
        <v>0</v>
      </c>
      <c r="S936" s="230">
        <v>0</v>
      </c>
      <c r="T936" s="231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32" t="s">
        <v>377</v>
      </c>
      <c r="AT936" s="232" t="s">
        <v>279</v>
      </c>
      <c r="AU936" s="232" t="s">
        <v>85</v>
      </c>
      <c r="AY936" s="18" t="s">
        <v>277</v>
      </c>
      <c r="BE936" s="233">
        <f>IF(N936="základní",J936,0)</f>
        <v>0</v>
      </c>
      <c r="BF936" s="233">
        <f>IF(N936="snížená",J936,0)</f>
        <v>0</v>
      </c>
      <c r="BG936" s="233">
        <f>IF(N936="zákl. přenesená",J936,0)</f>
        <v>0</v>
      </c>
      <c r="BH936" s="233">
        <f>IF(N936="sníž. přenesená",J936,0)</f>
        <v>0</v>
      </c>
      <c r="BI936" s="233">
        <f>IF(N936="nulová",J936,0)</f>
        <v>0</v>
      </c>
      <c r="BJ936" s="18" t="s">
        <v>21</v>
      </c>
      <c r="BK936" s="233">
        <f>ROUND(I936*H936,2)</f>
        <v>0</v>
      </c>
      <c r="BL936" s="18" t="s">
        <v>377</v>
      </c>
      <c r="BM936" s="232" t="s">
        <v>1816</v>
      </c>
    </row>
    <row r="937" s="2" customFormat="1">
      <c r="A937" s="39"/>
      <c r="B937" s="40"/>
      <c r="C937" s="41"/>
      <c r="D937" s="234" t="s">
        <v>286</v>
      </c>
      <c r="E937" s="41"/>
      <c r="F937" s="235" t="s">
        <v>1817</v>
      </c>
      <c r="G937" s="41"/>
      <c r="H937" s="41"/>
      <c r="I937" s="236"/>
      <c r="J937" s="41"/>
      <c r="K937" s="41"/>
      <c r="L937" s="45"/>
      <c r="M937" s="237"/>
      <c r="N937" s="238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286</v>
      </c>
      <c r="AU937" s="18" t="s">
        <v>85</v>
      </c>
    </row>
    <row r="938" s="12" customFormat="1" ht="22.8" customHeight="1">
      <c r="A938" s="12"/>
      <c r="B938" s="205"/>
      <c r="C938" s="206"/>
      <c r="D938" s="207" t="s">
        <v>75</v>
      </c>
      <c r="E938" s="219" t="s">
        <v>1818</v>
      </c>
      <c r="F938" s="219" t="s">
        <v>1819</v>
      </c>
      <c r="G938" s="206"/>
      <c r="H938" s="206"/>
      <c r="I938" s="209"/>
      <c r="J938" s="220">
        <f>BK938</f>
        <v>0</v>
      </c>
      <c r="K938" s="206"/>
      <c r="L938" s="211"/>
      <c r="M938" s="212"/>
      <c r="N938" s="213"/>
      <c r="O938" s="213"/>
      <c r="P938" s="214">
        <f>SUM(P939:P950)</f>
        <v>0</v>
      </c>
      <c r="Q938" s="213"/>
      <c r="R938" s="214">
        <f>SUM(R939:R950)</f>
        <v>0.80481000000000003</v>
      </c>
      <c r="S938" s="213"/>
      <c r="T938" s="215">
        <f>SUM(T939:T950)</f>
        <v>0</v>
      </c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R938" s="216" t="s">
        <v>85</v>
      </c>
      <c r="AT938" s="217" t="s">
        <v>75</v>
      </c>
      <c r="AU938" s="217" t="s">
        <v>21</v>
      </c>
      <c r="AY938" s="216" t="s">
        <v>277</v>
      </c>
      <c r="BK938" s="218">
        <f>SUM(BK939:BK950)</f>
        <v>0</v>
      </c>
    </row>
    <row r="939" s="2" customFormat="1" ht="22.9" customHeight="1">
      <c r="A939" s="39"/>
      <c r="B939" s="40"/>
      <c r="C939" s="221" t="s">
        <v>1820</v>
      </c>
      <c r="D939" s="221" t="s">
        <v>279</v>
      </c>
      <c r="E939" s="222" t="s">
        <v>1821</v>
      </c>
      <c r="F939" s="223" t="s">
        <v>1822</v>
      </c>
      <c r="G939" s="224" t="s">
        <v>282</v>
      </c>
      <c r="H939" s="225">
        <v>0.27000000000000002</v>
      </c>
      <c r="I939" s="226"/>
      <c r="J939" s="227">
        <f>ROUND(I939*H939,2)</f>
        <v>0</v>
      </c>
      <c r="K939" s="223" t="s">
        <v>283</v>
      </c>
      <c r="L939" s="45"/>
      <c r="M939" s="228" t="s">
        <v>1</v>
      </c>
      <c r="N939" s="229" t="s">
        <v>41</v>
      </c>
      <c r="O939" s="92"/>
      <c r="P939" s="230">
        <f>O939*H939</f>
        <v>0</v>
      </c>
      <c r="Q939" s="230">
        <v>0</v>
      </c>
      <c r="R939" s="230">
        <f>Q939*H939</f>
        <v>0</v>
      </c>
      <c r="S939" s="230">
        <v>0</v>
      </c>
      <c r="T939" s="231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2" t="s">
        <v>377</v>
      </c>
      <c r="AT939" s="232" t="s">
        <v>279</v>
      </c>
      <c r="AU939" s="232" t="s">
        <v>85</v>
      </c>
      <c r="AY939" s="18" t="s">
        <v>277</v>
      </c>
      <c r="BE939" s="233">
        <f>IF(N939="základní",J939,0)</f>
        <v>0</v>
      </c>
      <c r="BF939" s="233">
        <f>IF(N939="snížená",J939,0)</f>
        <v>0</v>
      </c>
      <c r="BG939" s="233">
        <f>IF(N939="zákl. přenesená",J939,0)</f>
        <v>0</v>
      </c>
      <c r="BH939" s="233">
        <f>IF(N939="sníž. přenesená",J939,0)</f>
        <v>0</v>
      </c>
      <c r="BI939" s="233">
        <f>IF(N939="nulová",J939,0)</f>
        <v>0</v>
      </c>
      <c r="BJ939" s="18" t="s">
        <v>21</v>
      </c>
      <c r="BK939" s="233">
        <f>ROUND(I939*H939,2)</f>
        <v>0</v>
      </c>
      <c r="BL939" s="18" t="s">
        <v>377</v>
      </c>
      <c r="BM939" s="232" t="s">
        <v>1823</v>
      </c>
    </row>
    <row r="940" s="2" customFormat="1">
      <c r="A940" s="39"/>
      <c r="B940" s="40"/>
      <c r="C940" s="41"/>
      <c r="D940" s="234" t="s">
        <v>286</v>
      </c>
      <c r="E940" s="41"/>
      <c r="F940" s="235" t="s">
        <v>1824</v>
      </c>
      <c r="G940" s="41"/>
      <c r="H940" s="41"/>
      <c r="I940" s="236"/>
      <c r="J940" s="41"/>
      <c r="K940" s="41"/>
      <c r="L940" s="45"/>
      <c r="M940" s="237"/>
      <c r="N940" s="238"/>
      <c r="O940" s="92"/>
      <c r="P940" s="92"/>
      <c r="Q940" s="92"/>
      <c r="R940" s="92"/>
      <c r="S940" s="92"/>
      <c r="T940" s="93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T940" s="18" t="s">
        <v>286</v>
      </c>
      <c r="AU940" s="18" t="s">
        <v>85</v>
      </c>
    </row>
    <row r="941" s="13" customFormat="1">
      <c r="A941" s="13"/>
      <c r="B941" s="239"/>
      <c r="C941" s="240"/>
      <c r="D941" s="234" t="s">
        <v>288</v>
      </c>
      <c r="E941" s="241" t="s">
        <v>1</v>
      </c>
      <c r="F941" s="242" t="s">
        <v>1825</v>
      </c>
      <c r="G941" s="240"/>
      <c r="H941" s="243">
        <v>0.27000000000000002</v>
      </c>
      <c r="I941" s="244"/>
      <c r="J941" s="240"/>
      <c r="K941" s="240"/>
      <c r="L941" s="245"/>
      <c r="M941" s="246"/>
      <c r="N941" s="247"/>
      <c r="O941" s="247"/>
      <c r="P941" s="247"/>
      <c r="Q941" s="247"/>
      <c r="R941" s="247"/>
      <c r="S941" s="247"/>
      <c r="T941" s="24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9" t="s">
        <v>288</v>
      </c>
      <c r="AU941" s="249" t="s">
        <v>85</v>
      </c>
      <c r="AV941" s="13" t="s">
        <v>85</v>
      </c>
      <c r="AW941" s="13" t="s">
        <v>33</v>
      </c>
      <c r="AX941" s="13" t="s">
        <v>21</v>
      </c>
      <c r="AY941" s="249" t="s">
        <v>277</v>
      </c>
    </row>
    <row r="942" s="2" customFormat="1" ht="31" customHeight="1">
      <c r="A942" s="39"/>
      <c r="B942" s="40"/>
      <c r="C942" s="261" t="s">
        <v>1826</v>
      </c>
      <c r="D942" s="261" t="s">
        <v>400</v>
      </c>
      <c r="E942" s="262" t="s">
        <v>1827</v>
      </c>
      <c r="F942" s="263" t="s">
        <v>1828</v>
      </c>
      <c r="G942" s="264" t="s">
        <v>282</v>
      </c>
      <c r="H942" s="265">
        <v>0.27000000000000002</v>
      </c>
      <c r="I942" s="266"/>
      <c r="J942" s="267">
        <f>ROUND(I942*H942,2)</f>
        <v>0</v>
      </c>
      <c r="K942" s="263" t="s">
        <v>1</v>
      </c>
      <c r="L942" s="268"/>
      <c r="M942" s="269" t="s">
        <v>1</v>
      </c>
      <c r="N942" s="270" t="s">
        <v>41</v>
      </c>
      <c r="O942" s="92"/>
      <c r="P942" s="230">
        <f>O942*H942</f>
        <v>0</v>
      </c>
      <c r="Q942" s="230">
        <v>0.0030000000000000001</v>
      </c>
      <c r="R942" s="230">
        <f>Q942*H942</f>
        <v>0.00081000000000000006</v>
      </c>
      <c r="S942" s="230">
        <v>0</v>
      </c>
      <c r="T942" s="231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2" t="s">
        <v>476</v>
      </c>
      <c r="AT942" s="232" t="s">
        <v>400</v>
      </c>
      <c r="AU942" s="232" t="s">
        <v>85</v>
      </c>
      <c r="AY942" s="18" t="s">
        <v>277</v>
      </c>
      <c r="BE942" s="233">
        <f>IF(N942="základní",J942,0)</f>
        <v>0</v>
      </c>
      <c r="BF942" s="233">
        <f>IF(N942="snížená",J942,0)</f>
        <v>0</v>
      </c>
      <c r="BG942" s="233">
        <f>IF(N942="zákl. přenesená",J942,0)</f>
        <v>0</v>
      </c>
      <c r="BH942" s="233">
        <f>IF(N942="sníž. přenesená",J942,0)</f>
        <v>0</v>
      </c>
      <c r="BI942" s="233">
        <f>IF(N942="nulová",J942,0)</f>
        <v>0</v>
      </c>
      <c r="BJ942" s="18" t="s">
        <v>21</v>
      </c>
      <c r="BK942" s="233">
        <f>ROUND(I942*H942,2)</f>
        <v>0</v>
      </c>
      <c r="BL942" s="18" t="s">
        <v>377</v>
      </c>
      <c r="BM942" s="232" t="s">
        <v>1829</v>
      </c>
    </row>
    <row r="943" s="13" customFormat="1">
      <c r="A943" s="13"/>
      <c r="B943" s="239"/>
      <c r="C943" s="240"/>
      <c r="D943" s="234" t="s">
        <v>288</v>
      </c>
      <c r="E943" s="241" t="s">
        <v>1</v>
      </c>
      <c r="F943" s="242" t="s">
        <v>1825</v>
      </c>
      <c r="G943" s="240"/>
      <c r="H943" s="243">
        <v>0.27000000000000002</v>
      </c>
      <c r="I943" s="244"/>
      <c r="J943" s="240"/>
      <c r="K943" s="240"/>
      <c r="L943" s="245"/>
      <c r="M943" s="246"/>
      <c r="N943" s="247"/>
      <c r="O943" s="247"/>
      <c r="P943" s="247"/>
      <c r="Q943" s="247"/>
      <c r="R943" s="247"/>
      <c r="S943" s="247"/>
      <c r="T943" s="24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9" t="s">
        <v>288</v>
      </c>
      <c r="AU943" s="249" t="s">
        <v>85</v>
      </c>
      <c r="AV943" s="13" t="s">
        <v>85</v>
      </c>
      <c r="AW943" s="13" t="s">
        <v>33</v>
      </c>
      <c r="AX943" s="13" t="s">
        <v>21</v>
      </c>
      <c r="AY943" s="249" t="s">
        <v>277</v>
      </c>
    </row>
    <row r="944" s="2" customFormat="1" ht="14.5" customHeight="1">
      <c r="A944" s="39"/>
      <c r="B944" s="40"/>
      <c r="C944" s="221" t="s">
        <v>1830</v>
      </c>
      <c r="D944" s="221" t="s">
        <v>279</v>
      </c>
      <c r="E944" s="222" t="s">
        <v>1831</v>
      </c>
      <c r="F944" s="223" t="s">
        <v>1832</v>
      </c>
      <c r="G944" s="224" t="s">
        <v>380</v>
      </c>
      <c r="H944" s="225">
        <v>4</v>
      </c>
      <c r="I944" s="226"/>
      <c r="J944" s="227">
        <f>ROUND(I944*H944,2)</f>
        <v>0</v>
      </c>
      <c r="K944" s="223" t="s">
        <v>283</v>
      </c>
      <c r="L944" s="45"/>
      <c r="M944" s="228" t="s">
        <v>1</v>
      </c>
      <c r="N944" s="229" t="s">
        <v>41</v>
      </c>
      <c r="O944" s="92"/>
      <c r="P944" s="230">
        <f>O944*H944</f>
        <v>0</v>
      </c>
      <c r="Q944" s="230">
        <v>0</v>
      </c>
      <c r="R944" s="230">
        <f>Q944*H944</f>
        <v>0</v>
      </c>
      <c r="S944" s="230">
        <v>0</v>
      </c>
      <c r="T944" s="231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2" t="s">
        <v>377</v>
      </c>
      <c r="AT944" s="232" t="s">
        <v>279</v>
      </c>
      <c r="AU944" s="232" t="s">
        <v>85</v>
      </c>
      <c r="AY944" s="18" t="s">
        <v>277</v>
      </c>
      <c r="BE944" s="233">
        <f>IF(N944="základní",J944,0)</f>
        <v>0</v>
      </c>
      <c r="BF944" s="233">
        <f>IF(N944="snížená",J944,0)</f>
        <v>0</v>
      </c>
      <c r="BG944" s="233">
        <f>IF(N944="zákl. přenesená",J944,0)</f>
        <v>0</v>
      </c>
      <c r="BH944" s="233">
        <f>IF(N944="sníž. přenesená",J944,0)</f>
        <v>0</v>
      </c>
      <c r="BI944" s="233">
        <f>IF(N944="nulová",J944,0)</f>
        <v>0</v>
      </c>
      <c r="BJ944" s="18" t="s">
        <v>21</v>
      </c>
      <c r="BK944" s="233">
        <f>ROUND(I944*H944,2)</f>
        <v>0</v>
      </c>
      <c r="BL944" s="18" t="s">
        <v>377</v>
      </c>
      <c r="BM944" s="232" t="s">
        <v>1833</v>
      </c>
    </row>
    <row r="945" s="2" customFormat="1">
      <c r="A945" s="39"/>
      <c r="B945" s="40"/>
      <c r="C945" s="41"/>
      <c r="D945" s="234" t="s">
        <v>286</v>
      </c>
      <c r="E945" s="41"/>
      <c r="F945" s="235" t="s">
        <v>1834</v>
      </c>
      <c r="G945" s="41"/>
      <c r="H945" s="41"/>
      <c r="I945" s="236"/>
      <c r="J945" s="41"/>
      <c r="K945" s="41"/>
      <c r="L945" s="45"/>
      <c r="M945" s="237"/>
      <c r="N945" s="238"/>
      <c r="O945" s="92"/>
      <c r="P945" s="92"/>
      <c r="Q945" s="92"/>
      <c r="R945" s="92"/>
      <c r="S945" s="92"/>
      <c r="T945" s="93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T945" s="18" t="s">
        <v>286</v>
      </c>
      <c r="AU945" s="18" t="s">
        <v>85</v>
      </c>
    </row>
    <row r="946" s="2" customFormat="1" ht="14.5" customHeight="1">
      <c r="A946" s="39"/>
      <c r="B946" s="40"/>
      <c r="C946" s="261" t="s">
        <v>1835</v>
      </c>
      <c r="D946" s="261" t="s">
        <v>400</v>
      </c>
      <c r="E946" s="262" t="s">
        <v>1836</v>
      </c>
      <c r="F946" s="263" t="s">
        <v>1837</v>
      </c>
      <c r="G946" s="264" t="s">
        <v>380</v>
      </c>
      <c r="H946" s="265">
        <v>4</v>
      </c>
      <c r="I946" s="266"/>
      <c r="J946" s="267">
        <f>ROUND(I946*H946,2)</f>
        <v>0</v>
      </c>
      <c r="K946" s="263" t="s">
        <v>1</v>
      </c>
      <c r="L946" s="268"/>
      <c r="M946" s="269" t="s">
        <v>1</v>
      </c>
      <c r="N946" s="270" t="s">
        <v>41</v>
      </c>
      <c r="O946" s="92"/>
      <c r="P946" s="230">
        <f>O946*H946</f>
        <v>0</v>
      </c>
      <c r="Q946" s="230">
        <v>0.001</v>
      </c>
      <c r="R946" s="230">
        <f>Q946*H946</f>
        <v>0.0040000000000000001</v>
      </c>
      <c r="S946" s="230">
        <v>0</v>
      </c>
      <c r="T946" s="231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2" t="s">
        <v>476</v>
      </c>
      <c r="AT946" s="232" t="s">
        <v>400</v>
      </c>
      <c r="AU946" s="232" t="s">
        <v>85</v>
      </c>
      <c r="AY946" s="18" t="s">
        <v>277</v>
      </c>
      <c r="BE946" s="233">
        <f>IF(N946="základní",J946,0)</f>
        <v>0</v>
      </c>
      <c r="BF946" s="233">
        <f>IF(N946="snížená",J946,0)</f>
        <v>0</v>
      </c>
      <c r="BG946" s="233">
        <f>IF(N946="zákl. přenesená",J946,0)</f>
        <v>0</v>
      </c>
      <c r="BH946" s="233">
        <f>IF(N946="sníž. přenesená",J946,0)</f>
        <v>0</v>
      </c>
      <c r="BI946" s="233">
        <f>IF(N946="nulová",J946,0)</f>
        <v>0</v>
      </c>
      <c r="BJ946" s="18" t="s">
        <v>21</v>
      </c>
      <c r="BK946" s="233">
        <f>ROUND(I946*H946,2)</f>
        <v>0</v>
      </c>
      <c r="BL946" s="18" t="s">
        <v>377</v>
      </c>
      <c r="BM946" s="232" t="s">
        <v>1838</v>
      </c>
    </row>
    <row r="947" s="2" customFormat="1" ht="22.9" customHeight="1">
      <c r="A947" s="39"/>
      <c r="B947" s="40"/>
      <c r="C947" s="221" t="s">
        <v>1839</v>
      </c>
      <c r="D947" s="221" t="s">
        <v>279</v>
      </c>
      <c r="E947" s="222" t="s">
        <v>1840</v>
      </c>
      <c r="F947" s="223" t="s">
        <v>1841</v>
      </c>
      <c r="G947" s="224" t="s">
        <v>380</v>
      </c>
      <c r="H947" s="225">
        <v>1</v>
      </c>
      <c r="I947" s="226"/>
      <c r="J947" s="227">
        <f>ROUND(I947*H947,2)</f>
        <v>0</v>
      </c>
      <c r="K947" s="223" t="s">
        <v>1</v>
      </c>
      <c r="L947" s="45"/>
      <c r="M947" s="228" t="s">
        <v>1</v>
      </c>
      <c r="N947" s="229" t="s">
        <v>41</v>
      </c>
      <c r="O947" s="92"/>
      <c r="P947" s="230">
        <f>O947*H947</f>
        <v>0</v>
      </c>
      <c r="Q947" s="230">
        <v>0.55000000000000004</v>
      </c>
      <c r="R947" s="230">
        <f>Q947*H947</f>
        <v>0.55000000000000004</v>
      </c>
      <c r="S947" s="230">
        <v>0</v>
      </c>
      <c r="T947" s="231">
        <f>S947*H947</f>
        <v>0</v>
      </c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R947" s="232" t="s">
        <v>377</v>
      </c>
      <c r="AT947" s="232" t="s">
        <v>279</v>
      </c>
      <c r="AU947" s="232" t="s">
        <v>85</v>
      </c>
      <c r="AY947" s="18" t="s">
        <v>277</v>
      </c>
      <c r="BE947" s="233">
        <f>IF(N947="základní",J947,0)</f>
        <v>0</v>
      </c>
      <c r="BF947" s="233">
        <f>IF(N947="snížená",J947,0)</f>
        <v>0</v>
      </c>
      <c r="BG947" s="233">
        <f>IF(N947="zákl. přenesená",J947,0)</f>
        <v>0</v>
      </c>
      <c r="BH947" s="233">
        <f>IF(N947="sníž. přenesená",J947,0)</f>
        <v>0</v>
      </c>
      <c r="BI947" s="233">
        <f>IF(N947="nulová",J947,0)</f>
        <v>0</v>
      </c>
      <c r="BJ947" s="18" t="s">
        <v>21</v>
      </c>
      <c r="BK947" s="233">
        <f>ROUND(I947*H947,2)</f>
        <v>0</v>
      </c>
      <c r="BL947" s="18" t="s">
        <v>377</v>
      </c>
      <c r="BM947" s="232" t="s">
        <v>1842</v>
      </c>
    </row>
    <row r="948" s="2" customFormat="1" ht="22.9" customHeight="1">
      <c r="A948" s="39"/>
      <c r="B948" s="40"/>
      <c r="C948" s="221" t="s">
        <v>1843</v>
      </c>
      <c r="D948" s="221" t="s">
        <v>279</v>
      </c>
      <c r="E948" s="222" t="s">
        <v>1844</v>
      </c>
      <c r="F948" s="223" t="s">
        <v>1845</v>
      </c>
      <c r="G948" s="224" t="s">
        <v>380</v>
      </c>
      <c r="H948" s="225">
        <v>1</v>
      </c>
      <c r="I948" s="226"/>
      <c r="J948" s="227">
        <f>ROUND(I948*H948,2)</f>
        <v>0</v>
      </c>
      <c r="K948" s="223" t="s">
        <v>1</v>
      </c>
      <c r="L948" s="45"/>
      <c r="M948" s="228" t="s">
        <v>1</v>
      </c>
      <c r="N948" s="229" t="s">
        <v>41</v>
      </c>
      <c r="O948" s="92"/>
      <c r="P948" s="230">
        <f>O948*H948</f>
        <v>0</v>
      </c>
      <c r="Q948" s="230">
        <v>0.25</v>
      </c>
      <c r="R948" s="230">
        <f>Q948*H948</f>
        <v>0.25</v>
      </c>
      <c r="S948" s="230">
        <v>0</v>
      </c>
      <c r="T948" s="231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2" t="s">
        <v>377</v>
      </c>
      <c r="AT948" s="232" t="s">
        <v>279</v>
      </c>
      <c r="AU948" s="232" t="s">
        <v>85</v>
      </c>
      <c r="AY948" s="18" t="s">
        <v>277</v>
      </c>
      <c r="BE948" s="233">
        <f>IF(N948="základní",J948,0)</f>
        <v>0</v>
      </c>
      <c r="BF948" s="233">
        <f>IF(N948="snížená",J948,0)</f>
        <v>0</v>
      </c>
      <c r="BG948" s="233">
        <f>IF(N948="zákl. přenesená",J948,0)</f>
        <v>0</v>
      </c>
      <c r="BH948" s="233">
        <f>IF(N948="sníž. přenesená",J948,0)</f>
        <v>0</v>
      </c>
      <c r="BI948" s="233">
        <f>IF(N948="nulová",J948,0)</f>
        <v>0</v>
      </c>
      <c r="BJ948" s="18" t="s">
        <v>21</v>
      </c>
      <c r="BK948" s="233">
        <f>ROUND(I948*H948,2)</f>
        <v>0</v>
      </c>
      <c r="BL948" s="18" t="s">
        <v>377</v>
      </c>
      <c r="BM948" s="232" t="s">
        <v>1846</v>
      </c>
    </row>
    <row r="949" s="2" customFormat="1" ht="22.9" customHeight="1">
      <c r="A949" s="39"/>
      <c r="B949" s="40"/>
      <c r="C949" s="221" t="s">
        <v>1847</v>
      </c>
      <c r="D949" s="221" t="s">
        <v>279</v>
      </c>
      <c r="E949" s="222" t="s">
        <v>1848</v>
      </c>
      <c r="F949" s="223" t="s">
        <v>1849</v>
      </c>
      <c r="G949" s="224" t="s">
        <v>316</v>
      </c>
      <c r="H949" s="225">
        <v>0.80500000000000005</v>
      </c>
      <c r="I949" s="226"/>
      <c r="J949" s="227">
        <f>ROUND(I949*H949,2)</f>
        <v>0</v>
      </c>
      <c r="K949" s="223" t="s">
        <v>283</v>
      </c>
      <c r="L949" s="45"/>
      <c r="M949" s="228" t="s">
        <v>1</v>
      </c>
      <c r="N949" s="229" t="s">
        <v>41</v>
      </c>
      <c r="O949" s="92"/>
      <c r="P949" s="230">
        <f>O949*H949</f>
        <v>0</v>
      </c>
      <c r="Q949" s="230">
        <v>0</v>
      </c>
      <c r="R949" s="230">
        <f>Q949*H949</f>
        <v>0</v>
      </c>
      <c r="S949" s="230">
        <v>0</v>
      </c>
      <c r="T949" s="231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2" t="s">
        <v>377</v>
      </c>
      <c r="AT949" s="232" t="s">
        <v>279</v>
      </c>
      <c r="AU949" s="232" t="s">
        <v>85</v>
      </c>
      <c r="AY949" s="18" t="s">
        <v>277</v>
      </c>
      <c r="BE949" s="233">
        <f>IF(N949="základní",J949,0)</f>
        <v>0</v>
      </c>
      <c r="BF949" s="233">
        <f>IF(N949="snížená",J949,0)</f>
        <v>0</v>
      </c>
      <c r="BG949" s="233">
        <f>IF(N949="zákl. přenesená",J949,0)</f>
        <v>0</v>
      </c>
      <c r="BH949" s="233">
        <f>IF(N949="sníž. přenesená",J949,0)</f>
        <v>0</v>
      </c>
      <c r="BI949" s="233">
        <f>IF(N949="nulová",J949,0)</f>
        <v>0</v>
      </c>
      <c r="BJ949" s="18" t="s">
        <v>21</v>
      </c>
      <c r="BK949" s="233">
        <f>ROUND(I949*H949,2)</f>
        <v>0</v>
      </c>
      <c r="BL949" s="18" t="s">
        <v>377</v>
      </c>
      <c r="BM949" s="232" t="s">
        <v>1850</v>
      </c>
    </row>
    <row r="950" s="2" customFormat="1">
      <c r="A950" s="39"/>
      <c r="B950" s="40"/>
      <c r="C950" s="41"/>
      <c r="D950" s="234" t="s">
        <v>286</v>
      </c>
      <c r="E950" s="41"/>
      <c r="F950" s="235" t="s">
        <v>1851</v>
      </c>
      <c r="G950" s="41"/>
      <c r="H950" s="41"/>
      <c r="I950" s="236"/>
      <c r="J950" s="41"/>
      <c r="K950" s="41"/>
      <c r="L950" s="45"/>
      <c r="M950" s="237"/>
      <c r="N950" s="238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286</v>
      </c>
      <c r="AU950" s="18" t="s">
        <v>85</v>
      </c>
    </row>
    <row r="951" s="12" customFormat="1" ht="22.8" customHeight="1">
      <c r="A951" s="12"/>
      <c r="B951" s="205"/>
      <c r="C951" s="206"/>
      <c r="D951" s="207" t="s">
        <v>75</v>
      </c>
      <c r="E951" s="219" t="s">
        <v>1852</v>
      </c>
      <c r="F951" s="219" t="s">
        <v>1853</v>
      </c>
      <c r="G951" s="206"/>
      <c r="H951" s="206"/>
      <c r="I951" s="209"/>
      <c r="J951" s="220">
        <f>BK951</f>
        <v>0</v>
      </c>
      <c r="K951" s="206"/>
      <c r="L951" s="211"/>
      <c r="M951" s="212"/>
      <c r="N951" s="213"/>
      <c r="O951" s="213"/>
      <c r="P951" s="214">
        <f>SUM(P952:P965)</f>
        <v>0</v>
      </c>
      <c r="Q951" s="213"/>
      <c r="R951" s="214">
        <f>SUM(R952:R965)</f>
        <v>0.45286700000000002</v>
      </c>
      <c r="S951" s="213"/>
      <c r="T951" s="215">
        <f>SUM(T952:T965)</f>
        <v>0</v>
      </c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R951" s="216" t="s">
        <v>85</v>
      </c>
      <c r="AT951" s="217" t="s">
        <v>75</v>
      </c>
      <c r="AU951" s="217" t="s">
        <v>21</v>
      </c>
      <c r="AY951" s="216" t="s">
        <v>277</v>
      </c>
      <c r="BK951" s="218">
        <f>SUM(BK952:BK965)</f>
        <v>0</v>
      </c>
    </row>
    <row r="952" s="2" customFormat="1" ht="35.8" customHeight="1">
      <c r="A952" s="39"/>
      <c r="B952" s="40"/>
      <c r="C952" s="221" t="s">
        <v>1854</v>
      </c>
      <c r="D952" s="221" t="s">
        <v>279</v>
      </c>
      <c r="E952" s="222" t="s">
        <v>1855</v>
      </c>
      <c r="F952" s="223" t="s">
        <v>1856</v>
      </c>
      <c r="G952" s="224" t="s">
        <v>282</v>
      </c>
      <c r="H952" s="225">
        <v>13.1</v>
      </c>
      <c r="I952" s="226"/>
      <c r="J952" s="227">
        <f>ROUND(I952*H952,2)</f>
        <v>0</v>
      </c>
      <c r="K952" s="223" t="s">
        <v>283</v>
      </c>
      <c r="L952" s="45"/>
      <c r="M952" s="228" t="s">
        <v>1</v>
      </c>
      <c r="N952" s="229" t="s">
        <v>41</v>
      </c>
      <c r="O952" s="92"/>
      <c r="P952" s="230">
        <f>O952*H952</f>
        <v>0</v>
      </c>
      <c r="Q952" s="230">
        <v>0.0068900000000000003</v>
      </c>
      <c r="R952" s="230">
        <f>Q952*H952</f>
        <v>0.090259000000000006</v>
      </c>
      <c r="S952" s="230">
        <v>0</v>
      </c>
      <c r="T952" s="231">
        <f>S952*H952</f>
        <v>0</v>
      </c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R952" s="232" t="s">
        <v>377</v>
      </c>
      <c r="AT952" s="232" t="s">
        <v>279</v>
      </c>
      <c r="AU952" s="232" t="s">
        <v>85</v>
      </c>
      <c r="AY952" s="18" t="s">
        <v>277</v>
      </c>
      <c r="BE952" s="233">
        <f>IF(N952="základní",J952,0)</f>
        <v>0</v>
      </c>
      <c r="BF952" s="233">
        <f>IF(N952="snížená",J952,0)</f>
        <v>0</v>
      </c>
      <c r="BG952" s="233">
        <f>IF(N952="zákl. přenesená",J952,0)</f>
        <v>0</v>
      </c>
      <c r="BH952" s="233">
        <f>IF(N952="sníž. přenesená",J952,0)</f>
        <v>0</v>
      </c>
      <c r="BI952" s="233">
        <f>IF(N952="nulová",J952,0)</f>
        <v>0</v>
      </c>
      <c r="BJ952" s="18" t="s">
        <v>21</v>
      </c>
      <c r="BK952" s="233">
        <f>ROUND(I952*H952,2)</f>
        <v>0</v>
      </c>
      <c r="BL952" s="18" t="s">
        <v>377</v>
      </c>
      <c r="BM952" s="232" t="s">
        <v>1857</v>
      </c>
    </row>
    <row r="953" s="2" customFormat="1">
      <c r="A953" s="39"/>
      <c r="B953" s="40"/>
      <c r="C953" s="41"/>
      <c r="D953" s="234" t="s">
        <v>286</v>
      </c>
      <c r="E953" s="41"/>
      <c r="F953" s="235" t="s">
        <v>1858</v>
      </c>
      <c r="G953" s="41"/>
      <c r="H953" s="41"/>
      <c r="I953" s="236"/>
      <c r="J953" s="41"/>
      <c r="K953" s="41"/>
      <c r="L953" s="45"/>
      <c r="M953" s="237"/>
      <c r="N953" s="238"/>
      <c r="O953" s="92"/>
      <c r="P953" s="92"/>
      <c r="Q953" s="92"/>
      <c r="R953" s="92"/>
      <c r="S953" s="92"/>
      <c r="T953" s="93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T953" s="18" t="s">
        <v>286</v>
      </c>
      <c r="AU953" s="18" t="s">
        <v>85</v>
      </c>
    </row>
    <row r="954" s="13" customFormat="1">
      <c r="A954" s="13"/>
      <c r="B954" s="239"/>
      <c r="C954" s="240"/>
      <c r="D954" s="234" t="s">
        <v>288</v>
      </c>
      <c r="E954" s="241" t="s">
        <v>1</v>
      </c>
      <c r="F954" s="242" t="s">
        <v>1859</v>
      </c>
      <c r="G954" s="240"/>
      <c r="H954" s="243">
        <v>13.1</v>
      </c>
      <c r="I954" s="244"/>
      <c r="J954" s="240"/>
      <c r="K954" s="240"/>
      <c r="L954" s="245"/>
      <c r="M954" s="246"/>
      <c r="N954" s="247"/>
      <c r="O954" s="247"/>
      <c r="P954" s="247"/>
      <c r="Q954" s="247"/>
      <c r="R954" s="247"/>
      <c r="S954" s="247"/>
      <c r="T954" s="24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9" t="s">
        <v>288</v>
      </c>
      <c r="AU954" s="249" t="s">
        <v>85</v>
      </c>
      <c r="AV954" s="13" t="s">
        <v>85</v>
      </c>
      <c r="AW954" s="13" t="s">
        <v>33</v>
      </c>
      <c r="AX954" s="13" t="s">
        <v>21</v>
      </c>
      <c r="AY954" s="249" t="s">
        <v>277</v>
      </c>
    </row>
    <row r="955" s="2" customFormat="1" ht="22.9" customHeight="1">
      <c r="A955" s="39"/>
      <c r="B955" s="40"/>
      <c r="C955" s="261" t="s">
        <v>1860</v>
      </c>
      <c r="D955" s="261" t="s">
        <v>400</v>
      </c>
      <c r="E955" s="262" t="s">
        <v>1861</v>
      </c>
      <c r="F955" s="263" t="s">
        <v>1862</v>
      </c>
      <c r="G955" s="264" t="s">
        <v>282</v>
      </c>
      <c r="H955" s="265">
        <v>14.41</v>
      </c>
      <c r="I955" s="266"/>
      <c r="J955" s="267">
        <f>ROUND(I955*H955,2)</f>
        <v>0</v>
      </c>
      <c r="K955" s="263" t="s">
        <v>1</v>
      </c>
      <c r="L955" s="268"/>
      <c r="M955" s="269" t="s">
        <v>1</v>
      </c>
      <c r="N955" s="270" t="s">
        <v>41</v>
      </c>
      <c r="O955" s="92"/>
      <c r="P955" s="230">
        <f>O955*H955</f>
        <v>0</v>
      </c>
      <c r="Q955" s="230">
        <v>0.017999999999999999</v>
      </c>
      <c r="R955" s="230">
        <f>Q955*H955</f>
        <v>0.25938</v>
      </c>
      <c r="S955" s="230">
        <v>0</v>
      </c>
      <c r="T955" s="231">
        <f>S955*H955</f>
        <v>0</v>
      </c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R955" s="232" t="s">
        <v>476</v>
      </c>
      <c r="AT955" s="232" t="s">
        <v>400</v>
      </c>
      <c r="AU955" s="232" t="s">
        <v>85</v>
      </c>
      <c r="AY955" s="18" t="s">
        <v>277</v>
      </c>
      <c r="BE955" s="233">
        <f>IF(N955="základní",J955,0)</f>
        <v>0</v>
      </c>
      <c r="BF955" s="233">
        <f>IF(N955="snížená",J955,0)</f>
        <v>0</v>
      </c>
      <c r="BG955" s="233">
        <f>IF(N955="zákl. přenesená",J955,0)</f>
        <v>0</v>
      </c>
      <c r="BH955" s="233">
        <f>IF(N955="sníž. přenesená",J955,0)</f>
        <v>0</v>
      </c>
      <c r="BI955" s="233">
        <f>IF(N955="nulová",J955,0)</f>
        <v>0</v>
      </c>
      <c r="BJ955" s="18" t="s">
        <v>21</v>
      </c>
      <c r="BK955" s="233">
        <f>ROUND(I955*H955,2)</f>
        <v>0</v>
      </c>
      <c r="BL955" s="18" t="s">
        <v>377</v>
      </c>
      <c r="BM955" s="232" t="s">
        <v>1863</v>
      </c>
    </row>
    <row r="956" s="2" customFormat="1">
      <c r="A956" s="39"/>
      <c r="B956" s="40"/>
      <c r="C956" s="41"/>
      <c r="D956" s="234" t="s">
        <v>286</v>
      </c>
      <c r="E956" s="41"/>
      <c r="F956" s="235" t="s">
        <v>1864</v>
      </c>
      <c r="G956" s="41"/>
      <c r="H956" s="41"/>
      <c r="I956" s="236"/>
      <c r="J956" s="41"/>
      <c r="K956" s="41"/>
      <c r="L956" s="45"/>
      <c r="M956" s="237"/>
      <c r="N956" s="238"/>
      <c r="O956" s="92"/>
      <c r="P956" s="92"/>
      <c r="Q956" s="92"/>
      <c r="R956" s="92"/>
      <c r="S956" s="92"/>
      <c r="T956" s="93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T956" s="18" t="s">
        <v>286</v>
      </c>
      <c r="AU956" s="18" t="s">
        <v>85</v>
      </c>
    </row>
    <row r="957" s="13" customFormat="1">
      <c r="A957" s="13"/>
      <c r="B957" s="239"/>
      <c r="C957" s="240"/>
      <c r="D957" s="234" t="s">
        <v>288</v>
      </c>
      <c r="E957" s="241" t="s">
        <v>1</v>
      </c>
      <c r="F957" s="242" t="s">
        <v>1865</v>
      </c>
      <c r="G957" s="240"/>
      <c r="H957" s="243">
        <v>14.41</v>
      </c>
      <c r="I957" s="244"/>
      <c r="J957" s="240"/>
      <c r="K957" s="240"/>
      <c r="L957" s="245"/>
      <c r="M957" s="246"/>
      <c r="N957" s="247"/>
      <c r="O957" s="247"/>
      <c r="P957" s="247"/>
      <c r="Q957" s="247"/>
      <c r="R957" s="247"/>
      <c r="S957" s="247"/>
      <c r="T957" s="24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9" t="s">
        <v>288</v>
      </c>
      <c r="AU957" s="249" t="s">
        <v>85</v>
      </c>
      <c r="AV957" s="13" t="s">
        <v>85</v>
      </c>
      <c r="AW957" s="13" t="s">
        <v>33</v>
      </c>
      <c r="AX957" s="13" t="s">
        <v>21</v>
      </c>
      <c r="AY957" s="249" t="s">
        <v>277</v>
      </c>
    </row>
    <row r="958" s="2" customFormat="1" ht="14.5" customHeight="1">
      <c r="A958" s="39"/>
      <c r="B958" s="40"/>
      <c r="C958" s="221" t="s">
        <v>1866</v>
      </c>
      <c r="D958" s="221" t="s">
        <v>279</v>
      </c>
      <c r="E958" s="222" t="s">
        <v>1867</v>
      </c>
      <c r="F958" s="223" t="s">
        <v>1868</v>
      </c>
      <c r="G958" s="224" t="s">
        <v>282</v>
      </c>
      <c r="H958" s="225">
        <v>13.1</v>
      </c>
      <c r="I958" s="226"/>
      <c r="J958" s="227">
        <f>ROUND(I958*H958,2)</f>
        <v>0</v>
      </c>
      <c r="K958" s="223" t="s">
        <v>283</v>
      </c>
      <c r="L958" s="45"/>
      <c r="M958" s="228" t="s">
        <v>1</v>
      </c>
      <c r="N958" s="229" t="s">
        <v>41</v>
      </c>
      <c r="O958" s="92"/>
      <c r="P958" s="230">
        <f>O958*H958</f>
        <v>0</v>
      </c>
      <c r="Q958" s="230">
        <v>0.00029999999999999997</v>
      </c>
      <c r="R958" s="230">
        <f>Q958*H958</f>
        <v>0.0039299999999999995</v>
      </c>
      <c r="S958" s="230">
        <v>0</v>
      </c>
      <c r="T958" s="231">
        <f>S958*H958</f>
        <v>0</v>
      </c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R958" s="232" t="s">
        <v>377</v>
      </c>
      <c r="AT958" s="232" t="s">
        <v>279</v>
      </c>
      <c r="AU958" s="232" t="s">
        <v>85</v>
      </c>
      <c r="AY958" s="18" t="s">
        <v>277</v>
      </c>
      <c r="BE958" s="233">
        <f>IF(N958="základní",J958,0)</f>
        <v>0</v>
      </c>
      <c r="BF958" s="233">
        <f>IF(N958="snížená",J958,0)</f>
        <v>0</v>
      </c>
      <c r="BG958" s="233">
        <f>IF(N958="zákl. přenesená",J958,0)</f>
        <v>0</v>
      </c>
      <c r="BH958" s="233">
        <f>IF(N958="sníž. přenesená",J958,0)</f>
        <v>0</v>
      </c>
      <c r="BI958" s="233">
        <f>IF(N958="nulová",J958,0)</f>
        <v>0</v>
      </c>
      <c r="BJ958" s="18" t="s">
        <v>21</v>
      </c>
      <c r="BK958" s="233">
        <f>ROUND(I958*H958,2)</f>
        <v>0</v>
      </c>
      <c r="BL958" s="18" t="s">
        <v>377</v>
      </c>
      <c r="BM958" s="232" t="s">
        <v>1869</v>
      </c>
    </row>
    <row r="959" s="2" customFormat="1">
      <c r="A959" s="39"/>
      <c r="B959" s="40"/>
      <c r="C959" s="41"/>
      <c r="D959" s="234" t="s">
        <v>286</v>
      </c>
      <c r="E959" s="41"/>
      <c r="F959" s="235" t="s">
        <v>1870</v>
      </c>
      <c r="G959" s="41"/>
      <c r="H959" s="41"/>
      <c r="I959" s="236"/>
      <c r="J959" s="41"/>
      <c r="K959" s="41"/>
      <c r="L959" s="45"/>
      <c r="M959" s="237"/>
      <c r="N959" s="238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286</v>
      </c>
      <c r="AU959" s="18" t="s">
        <v>85</v>
      </c>
    </row>
    <row r="960" s="13" customFormat="1">
      <c r="A960" s="13"/>
      <c r="B960" s="239"/>
      <c r="C960" s="240"/>
      <c r="D960" s="234" t="s">
        <v>288</v>
      </c>
      <c r="E960" s="241" t="s">
        <v>1</v>
      </c>
      <c r="F960" s="242" t="s">
        <v>1859</v>
      </c>
      <c r="G960" s="240"/>
      <c r="H960" s="243">
        <v>13.1</v>
      </c>
      <c r="I960" s="244"/>
      <c r="J960" s="240"/>
      <c r="K960" s="240"/>
      <c r="L960" s="245"/>
      <c r="M960" s="246"/>
      <c r="N960" s="247"/>
      <c r="O960" s="247"/>
      <c r="P960" s="247"/>
      <c r="Q960" s="247"/>
      <c r="R960" s="247"/>
      <c r="S960" s="247"/>
      <c r="T960" s="24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9" t="s">
        <v>288</v>
      </c>
      <c r="AU960" s="249" t="s">
        <v>85</v>
      </c>
      <c r="AV960" s="13" t="s">
        <v>85</v>
      </c>
      <c r="AW960" s="13" t="s">
        <v>33</v>
      </c>
      <c r="AX960" s="13" t="s">
        <v>21</v>
      </c>
      <c r="AY960" s="249" t="s">
        <v>277</v>
      </c>
    </row>
    <row r="961" s="2" customFormat="1" ht="22.9" customHeight="1">
      <c r="A961" s="39"/>
      <c r="B961" s="40"/>
      <c r="C961" s="221" t="s">
        <v>1871</v>
      </c>
      <c r="D961" s="221" t="s">
        <v>279</v>
      </c>
      <c r="E961" s="222" t="s">
        <v>1872</v>
      </c>
      <c r="F961" s="223" t="s">
        <v>1873</v>
      </c>
      <c r="G961" s="224" t="s">
        <v>282</v>
      </c>
      <c r="H961" s="225">
        <v>13.1</v>
      </c>
      <c r="I961" s="226"/>
      <c r="J961" s="227">
        <f>ROUND(I961*H961,2)</f>
        <v>0</v>
      </c>
      <c r="K961" s="223" t="s">
        <v>283</v>
      </c>
      <c r="L961" s="45"/>
      <c r="M961" s="228" t="s">
        <v>1</v>
      </c>
      <c r="N961" s="229" t="s">
        <v>41</v>
      </c>
      <c r="O961" s="92"/>
      <c r="P961" s="230">
        <f>O961*H961</f>
        <v>0</v>
      </c>
      <c r="Q961" s="230">
        <v>0.0075799999999999999</v>
      </c>
      <c r="R961" s="230">
        <f>Q961*H961</f>
        <v>0.099297999999999997</v>
      </c>
      <c r="S961" s="230">
        <v>0</v>
      </c>
      <c r="T961" s="231">
        <f>S961*H961</f>
        <v>0</v>
      </c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R961" s="232" t="s">
        <v>377</v>
      </c>
      <c r="AT961" s="232" t="s">
        <v>279</v>
      </c>
      <c r="AU961" s="232" t="s">
        <v>85</v>
      </c>
      <c r="AY961" s="18" t="s">
        <v>277</v>
      </c>
      <c r="BE961" s="233">
        <f>IF(N961="základní",J961,0)</f>
        <v>0</v>
      </c>
      <c r="BF961" s="233">
        <f>IF(N961="snížená",J961,0)</f>
        <v>0</v>
      </c>
      <c r="BG961" s="233">
        <f>IF(N961="zákl. přenesená",J961,0)</f>
        <v>0</v>
      </c>
      <c r="BH961" s="233">
        <f>IF(N961="sníž. přenesená",J961,0)</f>
        <v>0</v>
      </c>
      <c r="BI961" s="233">
        <f>IF(N961="nulová",J961,0)</f>
        <v>0</v>
      </c>
      <c r="BJ961" s="18" t="s">
        <v>21</v>
      </c>
      <c r="BK961" s="233">
        <f>ROUND(I961*H961,2)</f>
        <v>0</v>
      </c>
      <c r="BL961" s="18" t="s">
        <v>377</v>
      </c>
      <c r="BM961" s="232" t="s">
        <v>1874</v>
      </c>
    </row>
    <row r="962" s="2" customFormat="1">
      <c r="A962" s="39"/>
      <c r="B962" s="40"/>
      <c r="C962" s="41"/>
      <c r="D962" s="234" t="s">
        <v>286</v>
      </c>
      <c r="E962" s="41"/>
      <c r="F962" s="235" t="s">
        <v>1875</v>
      </c>
      <c r="G962" s="41"/>
      <c r="H962" s="41"/>
      <c r="I962" s="236"/>
      <c r="J962" s="41"/>
      <c r="K962" s="41"/>
      <c r="L962" s="45"/>
      <c r="M962" s="237"/>
      <c r="N962" s="238"/>
      <c r="O962" s="92"/>
      <c r="P962" s="92"/>
      <c r="Q962" s="92"/>
      <c r="R962" s="92"/>
      <c r="S962" s="92"/>
      <c r="T962" s="93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T962" s="18" t="s">
        <v>286</v>
      </c>
      <c r="AU962" s="18" t="s">
        <v>85</v>
      </c>
    </row>
    <row r="963" s="13" customFormat="1">
      <c r="A963" s="13"/>
      <c r="B963" s="239"/>
      <c r="C963" s="240"/>
      <c r="D963" s="234" t="s">
        <v>288</v>
      </c>
      <c r="E963" s="241" t="s">
        <v>1</v>
      </c>
      <c r="F963" s="242" t="s">
        <v>1859</v>
      </c>
      <c r="G963" s="240"/>
      <c r="H963" s="243">
        <v>13.1</v>
      </c>
      <c r="I963" s="244"/>
      <c r="J963" s="240"/>
      <c r="K963" s="240"/>
      <c r="L963" s="245"/>
      <c r="M963" s="246"/>
      <c r="N963" s="247"/>
      <c r="O963" s="247"/>
      <c r="P963" s="247"/>
      <c r="Q963" s="247"/>
      <c r="R963" s="247"/>
      <c r="S963" s="247"/>
      <c r="T963" s="24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9" t="s">
        <v>288</v>
      </c>
      <c r="AU963" s="249" t="s">
        <v>85</v>
      </c>
      <c r="AV963" s="13" t="s">
        <v>85</v>
      </c>
      <c r="AW963" s="13" t="s">
        <v>33</v>
      </c>
      <c r="AX963" s="13" t="s">
        <v>21</v>
      </c>
      <c r="AY963" s="249" t="s">
        <v>277</v>
      </c>
    </row>
    <row r="964" s="2" customFormat="1" ht="22.9" customHeight="1">
      <c r="A964" s="39"/>
      <c r="B964" s="40"/>
      <c r="C964" s="221" t="s">
        <v>1876</v>
      </c>
      <c r="D964" s="221" t="s">
        <v>279</v>
      </c>
      <c r="E964" s="222" t="s">
        <v>1877</v>
      </c>
      <c r="F964" s="223" t="s">
        <v>1878</v>
      </c>
      <c r="G964" s="224" t="s">
        <v>316</v>
      </c>
      <c r="H964" s="225">
        <v>0.45300000000000001</v>
      </c>
      <c r="I964" s="226"/>
      <c r="J964" s="227">
        <f>ROUND(I964*H964,2)</f>
        <v>0</v>
      </c>
      <c r="K964" s="223" t="s">
        <v>283</v>
      </c>
      <c r="L964" s="45"/>
      <c r="M964" s="228" t="s">
        <v>1</v>
      </c>
      <c r="N964" s="229" t="s">
        <v>41</v>
      </c>
      <c r="O964" s="92"/>
      <c r="P964" s="230">
        <f>O964*H964</f>
        <v>0</v>
      </c>
      <c r="Q964" s="230">
        <v>0</v>
      </c>
      <c r="R964" s="230">
        <f>Q964*H964</f>
        <v>0</v>
      </c>
      <c r="S964" s="230">
        <v>0</v>
      </c>
      <c r="T964" s="231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32" t="s">
        <v>377</v>
      </c>
      <c r="AT964" s="232" t="s">
        <v>279</v>
      </c>
      <c r="AU964" s="232" t="s">
        <v>85</v>
      </c>
      <c r="AY964" s="18" t="s">
        <v>277</v>
      </c>
      <c r="BE964" s="233">
        <f>IF(N964="základní",J964,0)</f>
        <v>0</v>
      </c>
      <c r="BF964" s="233">
        <f>IF(N964="snížená",J964,0)</f>
        <v>0</v>
      </c>
      <c r="BG964" s="233">
        <f>IF(N964="zákl. přenesená",J964,0)</f>
        <v>0</v>
      </c>
      <c r="BH964" s="233">
        <f>IF(N964="sníž. přenesená",J964,0)</f>
        <v>0</v>
      </c>
      <c r="BI964" s="233">
        <f>IF(N964="nulová",J964,0)</f>
        <v>0</v>
      </c>
      <c r="BJ964" s="18" t="s">
        <v>21</v>
      </c>
      <c r="BK964" s="233">
        <f>ROUND(I964*H964,2)</f>
        <v>0</v>
      </c>
      <c r="BL964" s="18" t="s">
        <v>377</v>
      </c>
      <c r="BM964" s="232" t="s">
        <v>1879</v>
      </c>
    </row>
    <row r="965" s="2" customFormat="1">
      <c r="A965" s="39"/>
      <c r="B965" s="40"/>
      <c r="C965" s="41"/>
      <c r="D965" s="234" t="s">
        <v>286</v>
      </c>
      <c r="E965" s="41"/>
      <c r="F965" s="235" t="s">
        <v>1880</v>
      </c>
      <c r="G965" s="41"/>
      <c r="H965" s="41"/>
      <c r="I965" s="236"/>
      <c r="J965" s="41"/>
      <c r="K965" s="41"/>
      <c r="L965" s="45"/>
      <c r="M965" s="237"/>
      <c r="N965" s="238"/>
      <c r="O965" s="92"/>
      <c r="P965" s="92"/>
      <c r="Q965" s="92"/>
      <c r="R965" s="92"/>
      <c r="S965" s="92"/>
      <c r="T965" s="93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T965" s="18" t="s">
        <v>286</v>
      </c>
      <c r="AU965" s="18" t="s">
        <v>85</v>
      </c>
    </row>
    <row r="966" s="12" customFormat="1" ht="22.8" customHeight="1">
      <c r="A966" s="12"/>
      <c r="B966" s="205"/>
      <c r="C966" s="206"/>
      <c r="D966" s="207" t="s">
        <v>75</v>
      </c>
      <c r="E966" s="219" t="s">
        <v>1881</v>
      </c>
      <c r="F966" s="219" t="s">
        <v>1882</v>
      </c>
      <c r="G966" s="206"/>
      <c r="H966" s="206"/>
      <c r="I966" s="209"/>
      <c r="J966" s="220">
        <f>BK966</f>
        <v>0</v>
      </c>
      <c r="K966" s="206"/>
      <c r="L966" s="211"/>
      <c r="M966" s="212"/>
      <c r="N966" s="213"/>
      <c r="O966" s="213"/>
      <c r="P966" s="214">
        <f>SUM(P967:P1017)</f>
        <v>0</v>
      </c>
      <c r="Q966" s="213"/>
      <c r="R966" s="214">
        <f>SUM(R967:R1017)</f>
        <v>0.87453088000000001</v>
      </c>
      <c r="S966" s="213"/>
      <c r="T966" s="215">
        <f>SUM(T967:T1017)</f>
        <v>0.27576000000000001</v>
      </c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R966" s="216" t="s">
        <v>85</v>
      </c>
      <c r="AT966" s="217" t="s">
        <v>75</v>
      </c>
      <c r="AU966" s="217" t="s">
        <v>21</v>
      </c>
      <c r="AY966" s="216" t="s">
        <v>277</v>
      </c>
      <c r="BK966" s="218">
        <f>SUM(BK967:BK1017)</f>
        <v>0</v>
      </c>
    </row>
    <row r="967" s="2" customFormat="1" ht="22.9" customHeight="1">
      <c r="A967" s="39"/>
      <c r="B967" s="40"/>
      <c r="C967" s="221" t="s">
        <v>1883</v>
      </c>
      <c r="D967" s="221" t="s">
        <v>279</v>
      </c>
      <c r="E967" s="222" t="s">
        <v>1884</v>
      </c>
      <c r="F967" s="223" t="s">
        <v>1885</v>
      </c>
      <c r="G967" s="224" t="s">
        <v>282</v>
      </c>
      <c r="H967" s="225">
        <v>84.084999999999994</v>
      </c>
      <c r="I967" s="226"/>
      <c r="J967" s="227">
        <f>ROUND(I967*H967,2)</f>
        <v>0</v>
      </c>
      <c r="K967" s="223" t="s">
        <v>283</v>
      </c>
      <c r="L967" s="45"/>
      <c r="M967" s="228" t="s">
        <v>1</v>
      </c>
      <c r="N967" s="229" t="s">
        <v>41</v>
      </c>
      <c r="O967" s="92"/>
      <c r="P967" s="230">
        <f>O967*H967</f>
        <v>0</v>
      </c>
      <c r="Q967" s="230">
        <v>3.0000000000000001E-05</v>
      </c>
      <c r="R967" s="230">
        <f>Q967*H967</f>
        <v>0.0025225499999999997</v>
      </c>
      <c r="S967" s="230">
        <v>0</v>
      </c>
      <c r="T967" s="231">
        <f>S967*H967</f>
        <v>0</v>
      </c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R967" s="232" t="s">
        <v>377</v>
      </c>
      <c r="AT967" s="232" t="s">
        <v>279</v>
      </c>
      <c r="AU967" s="232" t="s">
        <v>85</v>
      </c>
      <c r="AY967" s="18" t="s">
        <v>277</v>
      </c>
      <c r="BE967" s="233">
        <f>IF(N967="základní",J967,0)</f>
        <v>0</v>
      </c>
      <c r="BF967" s="233">
        <f>IF(N967="snížená",J967,0)</f>
        <v>0</v>
      </c>
      <c r="BG967" s="233">
        <f>IF(N967="zákl. přenesená",J967,0)</f>
        <v>0</v>
      </c>
      <c r="BH967" s="233">
        <f>IF(N967="sníž. přenesená",J967,0)</f>
        <v>0</v>
      </c>
      <c r="BI967" s="233">
        <f>IF(N967="nulová",J967,0)</f>
        <v>0</v>
      </c>
      <c r="BJ967" s="18" t="s">
        <v>21</v>
      </c>
      <c r="BK967" s="233">
        <f>ROUND(I967*H967,2)</f>
        <v>0</v>
      </c>
      <c r="BL967" s="18" t="s">
        <v>377</v>
      </c>
      <c r="BM967" s="232" t="s">
        <v>1886</v>
      </c>
    </row>
    <row r="968" s="2" customFormat="1">
      <c r="A968" s="39"/>
      <c r="B968" s="40"/>
      <c r="C968" s="41"/>
      <c r="D968" s="234" t="s">
        <v>286</v>
      </c>
      <c r="E968" s="41"/>
      <c r="F968" s="235" t="s">
        <v>1887</v>
      </c>
      <c r="G968" s="41"/>
      <c r="H968" s="41"/>
      <c r="I968" s="236"/>
      <c r="J968" s="41"/>
      <c r="K968" s="41"/>
      <c r="L968" s="45"/>
      <c r="M968" s="237"/>
      <c r="N968" s="238"/>
      <c r="O968" s="92"/>
      <c r="P968" s="92"/>
      <c r="Q968" s="92"/>
      <c r="R968" s="92"/>
      <c r="S968" s="92"/>
      <c r="T968" s="93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T968" s="18" t="s">
        <v>286</v>
      </c>
      <c r="AU968" s="18" t="s">
        <v>85</v>
      </c>
    </row>
    <row r="969" s="13" customFormat="1">
      <c r="A969" s="13"/>
      <c r="B969" s="239"/>
      <c r="C969" s="240"/>
      <c r="D969" s="234" t="s">
        <v>288</v>
      </c>
      <c r="E969" s="241" t="s">
        <v>1</v>
      </c>
      <c r="F969" s="242" t="s">
        <v>161</v>
      </c>
      <c r="G969" s="240"/>
      <c r="H969" s="243">
        <v>84.084999999999994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9" t="s">
        <v>288</v>
      </c>
      <c r="AU969" s="249" t="s">
        <v>85</v>
      </c>
      <c r="AV969" s="13" t="s">
        <v>85</v>
      </c>
      <c r="AW969" s="13" t="s">
        <v>33</v>
      </c>
      <c r="AX969" s="13" t="s">
        <v>21</v>
      </c>
      <c r="AY969" s="249" t="s">
        <v>277</v>
      </c>
    </row>
    <row r="970" s="2" customFormat="1" ht="22.9" customHeight="1">
      <c r="A970" s="39"/>
      <c r="B970" s="40"/>
      <c r="C970" s="221" t="s">
        <v>1888</v>
      </c>
      <c r="D970" s="221" t="s">
        <v>279</v>
      </c>
      <c r="E970" s="222" t="s">
        <v>1889</v>
      </c>
      <c r="F970" s="223" t="s">
        <v>1890</v>
      </c>
      <c r="G970" s="224" t="s">
        <v>282</v>
      </c>
      <c r="H970" s="225">
        <v>84.084999999999994</v>
      </c>
      <c r="I970" s="226"/>
      <c r="J970" s="227">
        <f>ROUND(I970*H970,2)</f>
        <v>0</v>
      </c>
      <c r="K970" s="223" t="s">
        <v>283</v>
      </c>
      <c r="L970" s="45"/>
      <c r="M970" s="228" t="s">
        <v>1</v>
      </c>
      <c r="N970" s="229" t="s">
        <v>41</v>
      </c>
      <c r="O970" s="92"/>
      <c r="P970" s="230">
        <f>O970*H970</f>
        <v>0</v>
      </c>
      <c r="Q970" s="230">
        <v>0.0045500000000000002</v>
      </c>
      <c r="R970" s="230">
        <f>Q970*H970</f>
        <v>0.38258674999999998</v>
      </c>
      <c r="S970" s="230">
        <v>0</v>
      </c>
      <c r="T970" s="231">
        <f>S970*H970</f>
        <v>0</v>
      </c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R970" s="232" t="s">
        <v>377</v>
      </c>
      <c r="AT970" s="232" t="s">
        <v>279</v>
      </c>
      <c r="AU970" s="232" t="s">
        <v>85</v>
      </c>
      <c r="AY970" s="18" t="s">
        <v>277</v>
      </c>
      <c r="BE970" s="233">
        <f>IF(N970="základní",J970,0)</f>
        <v>0</v>
      </c>
      <c r="BF970" s="233">
        <f>IF(N970="snížená",J970,0)</f>
        <v>0</v>
      </c>
      <c r="BG970" s="233">
        <f>IF(N970="zákl. přenesená",J970,0)</f>
        <v>0</v>
      </c>
      <c r="BH970" s="233">
        <f>IF(N970="sníž. přenesená",J970,0)</f>
        <v>0</v>
      </c>
      <c r="BI970" s="233">
        <f>IF(N970="nulová",J970,0)</f>
        <v>0</v>
      </c>
      <c r="BJ970" s="18" t="s">
        <v>21</v>
      </c>
      <c r="BK970" s="233">
        <f>ROUND(I970*H970,2)</f>
        <v>0</v>
      </c>
      <c r="BL970" s="18" t="s">
        <v>377</v>
      </c>
      <c r="BM970" s="232" t="s">
        <v>1891</v>
      </c>
    </row>
    <row r="971" s="2" customFormat="1">
      <c r="A971" s="39"/>
      <c r="B971" s="40"/>
      <c r="C971" s="41"/>
      <c r="D971" s="234" t="s">
        <v>286</v>
      </c>
      <c r="E971" s="41"/>
      <c r="F971" s="235" t="s">
        <v>1892</v>
      </c>
      <c r="G971" s="41"/>
      <c r="H971" s="41"/>
      <c r="I971" s="236"/>
      <c r="J971" s="41"/>
      <c r="K971" s="41"/>
      <c r="L971" s="45"/>
      <c r="M971" s="237"/>
      <c r="N971" s="238"/>
      <c r="O971" s="92"/>
      <c r="P971" s="92"/>
      <c r="Q971" s="92"/>
      <c r="R971" s="92"/>
      <c r="S971" s="92"/>
      <c r="T971" s="93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T971" s="18" t="s">
        <v>286</v>
      </c>
      <c r="AU971" s="18" t="s">
        <v>85</v>
      </c>
    </row>
    <row r="972" s="13" customFormat="1">
      <c r="A972" s="13"/>
      <c r="B972" s="239"/>
      <c r="C972" s="240"/>
      <c r="D972" s="234" t="s">
        <v>288</v>
      </c>
      <c r="E972" s="241" t="s">
        <v>1</v>
      </c>
      <c r="F972" s="242" t="s">
        <v>161</v>
      </c>
      <c r="G972" s="240"/>
      <c r="H972" s="243">
        <v>84.084999999999994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9" t="s">
        <v>288</v>
      </c>
      <c r="AU972" s="249" t="s">
        <v>85</v>
      </c>
      <c r="AV972" s="13" t="s">
        <v>85</v>
      </c>
      <c r="AW972" s="13" t="s">
        <v>33</v>
      </c>
      <c r="AX972" s="13" t="s">
        <v>21</v>
      </c>
      <c r="AY972" s="249" t="s">
        <v>277</v>
      </c>
    </row>
    <row r="973" s="2" customFormat="1" ht="22.9" customHeight="1">
      <c r="A973" s="39"/>
      <c r="B973" s="40"/>
      <c r="C973" s="221" t="s">
        <v>1893</v>
      </c>
      <c r="D973" s="221" t="s">
        <v>279</v>
      </c>
      <c r="E973" s="222" t="s">
        <v>1894</v>
      </c>
      <c r="F973" s="223" t="s">
        <v>1895</v>
      </c>
      <c r="G973" s="224" t="s">
        <v>282</v>
      </c>
      <c r="H973" s="225">
        <v>91.920000000000002</v>
      </c>
      <c r="I973" s="226"/>
      <c r="J973" s="227">
        <f>ROUND(I973*H973,2)</f>
        <v>0</v>
      </c>
      <c r="K973" s="223" t="s">
        <v>283</v>
      </c>
      <c r="L973" s="45"/>
      <c r="M973" s="228" t="s">
        <v>1</v>
      </c>
      <c r="N973" s="229" t="s">
        <v>41</v>
      </c>
      <c r="O973" s="92"/>
      <c r="P973" s="230">
        <f>O973*H973</f>
        <v>0</v>
      </c>
      <c r="Q973" s="230">
        <v>0</v>
      </c>
      <c r="R973" s="230">
        <f>Q973*H973</f>
        <v>0</v>
      </c>
      <c r="S973" s="230">
        <v>0.0030000000000000001</v>
      </c>
      <c r="T973" s="231">
        <f>S973*H973</f>
        <v>0.27576000000000001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2" t="s">
        <v>377</v>
      </c>
      <c r="AT973" s="232" t="s">
        <v>279</v>
      </c>
      <c r="AU973" s="232" t="s">
        <v>85</v>
      </c>
      <c r="AY973" s="18" t="s">
        <v>277</v>
      </c>
      <c r="BE973" s="233">
        <f>IF(N973="základní",J973,0)</f>
        <v>0</v>
      </c>
      <c r="BF973" s="233">
        <f>IF(N973="snížená",J973,0)</f>
        <v>0</v>
      </c>
      <c r="BG973" s="233">
        <f>IF(N973="zákl. přenesená",J973,0)</f>
        <v>0</v>
      </c>
      <c r="BH973" s="233">
        <f>IF(N973="sníž. přenesená",J973,0)</f>
        <v>0</v>
      </c>
      <c r="BI973" s="233">
        <f>IF(N973="nulová",J973,0)</f>
        <v>0</v>
      </c>
      <c r="BJ973" s="18" t="s">
        <v>21</v>
      </c>
      <c r="BK973" s="233">
        <f>ROUND(I973*H973,2)</f>
        <v>0</v>
      </c>
      <c r="BL973" s="18" t="s">
        <v>377</v>
      </c>
      <c r="BM973" s="232" t="s">
        <v>1896</v>
      </c>
    </row>
    <row r="974" s="2" customFormat="1">
      <c r="A974" s="39"/>
      <c r="B974" s="40"/>
      <c r="C974" s="41"/>
      <c r="D974" s="234" t="s">
        <v>286</v>
      </c>
      <c r="E974" s="41"/>
      <c r="F974" s="235" t="s">
        <v>1897</v>
      </c>
      <c r="G974" s="41"/>
      <c r="H974" s="41"/>
      <c r="I974" s="236"/>
      <c r="J974" s="41"/>
      <c r="K974" s="41"/>
      <c r="L974" s="45"/>
      <c r="M974" s="237"/>
      <c r="N974" s="238"/>
      <c r="O974" s="92"/>
      <c r="P974" s="92"/>
      <c r="Q974" s="92"/>
      <c r="R974" s="92"/>
      <c r="S974" s="92"/>
      <c r="T974" s="93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286</v>
      </c>
      <c r="AU974" s="18" t="s">
        <v>85</v>
      </c>
    </row>
    <row r="975" s="13" customFormat="1">
      <c r="A975" s="13"/>
      <c r="B975" s="239"/>
      <c r="C975" s="240"/>
      <c r="D975" s="234" t="s">
        <v>288</v>
      </c>
      <c r="E975" s="241" t="s">
        <v>97</v>
      </c>
      <c r="F975" s="242" t="s">
        <v>1293</v>
      </c>
      <c r="G975" s="240"/>
      <c r="H975" s="243">
        <v>11.65</v>
      </c>
      <c r="I975" s="244"/>
      <c r="J975" s="240"/>
      <c r="K975" s="240"/>
      <c r="L975" s="245"/>
      <c r="M975" s="246"/>
      <c r="N975" s="247"/>
      <c r="O975" s="247"/>
      <c r="P975" s="247"/>
      <c r="Q975" s="247"/>
      <c r="R975" s="247"/>
      <c r="S975" s="247"/>
      <c r="T975" s="24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9" t="s">
        <v>288</v>
      </c>
      <c r="AU975" s="249" t="s">
        <v>85</v>
      </c>
      <c r="AV975" s="13" t="s">
        <v>85</v>
      </c>
      <c r="AW975" s="13" t="s">
        <v>33</v>
      </c>
      <c r="AX975" s="13" t="s">
        <v>76</v>
      </c>
      <c r="AY975" s="249" t="s">
        <v>277</v>
      </c>
    </row>
    <row r="976" s="13" customFormat="1">
      <c r="A976" s="13"/>
      <c r="B976" s="239"/>
      <c r="C976" s="240"/>
      <c r="D976" s="234" t="s">
        <v>288</v>
      </c>
      <c r="E976" s="241" t="s">
        <v>100</v>
      </c>
      <c r="F976" s="242" t="s">
        <v>1898</v>
      </c>
      <c r="G976" s="240"/>
      <c r="H976" s="243">
        <v>41.07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9" t="s">
        <v>288</v>
      </c>
      <c r="AU976" s="249" t="s">
        <v>85</v>
      </c>
      <c r="AV976" s="13" t="s">
        <v>85</v>
      </c>
      <c r="AW976" s="13" t="s">
        <v>33</v>
      </c>
      <c r="AX976" s="13" t="s">
        <v>76</v>
      </c>
      <c r="AY976" s="249" t="s">
        <v>277</v>
      </c>
    </row>
    <row r="977" s="13" customFormat="1">
      <c r="A977" s="13"/>
      <c r="B977" s="239"/>
      <c r="C977" s="240"/>
      <c r="D977" s="234" t="s">
        <v>288</v>
      </c>
      <c r="E977" s="241" t="s">
        <v>102</v>
      </c>
      <c r="F977" s="242" t="s">
        <v>1899</v>
      </c>
      <c r="G977" s="240"/>
      <c r="H977" s="243">
        <v>39.200000000000003</v>
      </c>
      <c r="I977" s="244"/>
      <c r="J977" s="240"/>
      <c r="K977" s="240"/>
      <c r="L977" s="245"/>
      <c r="M977" s="246"/>
      <c r="N977" s="247"/>
      <c r="O977" s="247"/>
      <c r="P977" s="247"/>
      <c r="Q977" s="247"/>
      <c r="R977" s="247"/>
      <c r="S977" s="247"/>
      <c r="T977" s="24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9" t="s">
        <v>288</v>
      </c>
      <c r="AU977" s="249" t="s">
        <v>85</v>
      </c>
      <c r="AV977" s="13" t="s">
        <v>85</v>
      </c>
      <c r="AW977" s="13" t="s">
        <v>33</v>
      </c>
      <c r="AX977" s="13" t="s">
        <v>76</v>
      </c>
      <c r="AY977" s="249" t="s">
        <v>277</v>
      </c>
    </row>
    <row r="978" s="14" customFormat="1">
      <c r="A978" s="14"/>
      <c r="B978" s="250"/>
      <c r="C978" s="251"/>
      <c r="D978" s="234" t="s">
        <v>288</v>
      </c>
      <c r="E978" s="252" t="s">
        <v>1</v>
      </c>
      <c r="F978" s="253" t="s">
        <v>302</v>
      </c>
      <c r="G978" s="251"/>
      <c r="H978" s="254">
        <v>91.920000000000002</v>
      </c>
      <c r="I978" s="255"/>
      <c r="J978" s="251"/>
      <c r="K978" s="251"/>
      <c r="L978" s="256"/>
      <c r="M978" s="257"/>
      <c r="N978" s="258"/>
      <c r="O978" s="258"/>
      <c r="P978" s="258"/>
      <c r="Q978" s="258"/>
      <c r="R978" s="258"/>
      <c r="S978" s="258"/>
      <c r="T978" s="25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60" t="s">
        <v>288</v>
      </c>
      <c r="AU978" s="260" t="s">
        <v>85</v>
      </c>
      <c r="AV978" s="14" t="s">
        <v>284</v>
      </c>
      <c r="AW978" s="14" t="s">
        <v>33</v>
      </c>
      <c r="AX978" s="14" t="s">
        <v>21</v>
      </c>
      <c r="AY978" s="260" t="s">
        <v>277</v>
      </c>
    </row>
    <row r="979" s="2" customFormat="1" ht="14.5" customHeight="1">
      <c r="A979" s="39"/>
      <c r="B979" s="40"/>
      <c r="C979" s="221" t="s">
        <v>1900</v>
      </c>
      <c r="D979" s="221" t="s">
        <v>279</v>
      </c>
      <c r="E979" s="222" t="s">
        <v>1901</v>
      </c>
      <c r="F979" s="223" t="s">
        <v>1902</v>
      </c>
      <c r="G979" s="224" t="s">
        <v>282</v>
      </c>
      <c r="H979" s="225">
        <v>2.8999999999999999</v>
      </c>
      <c r="I979" s="226"/>
      <c r="J979" s="227">
        <f>ROUND(I979*H979,2)</f>
        <v>0</v>
      </c>
      <c r="K979" s="223" t="s">
        <v>283</v>
      </c>
      <c r="L979" s="45"/>
      <c r="M979" s="228" t="s">
        <v>1</v>
      </c>
      <c r="N979" s="229" t="s">
        <v>41</v>
      </c>
      <c r="O979" s="92"/>
      <c r="P979" s="230">
        <f>O979*H979</f>
        <v>0</v>
      </c>
      <c r="Q979" s="230">
        <v>0.00029999999999999997</v>
      </c>
      <c r="R979" s="230">
        <f>Q979*H979</f>
        <v>0.0008699999999999999</v>
      </c>
      <c r="S979" s="230">
        <v>0</v>
      </c>
      <c r="T979" s="231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2" t="s">
        <v>377</v>
      </c>
      <c r="AT979" s="232" t="s">
        <v>279</v>
      </c>
      <c r="AU979" s="232" t="s">
        <v>85</v>
      </c>
      <c r="AY979" s="18" t="s">
        <v>277</v>
      </c>
      <c r="BE979" s="233">
        <f>IF(N979="základní",J979,0)</f>
        <v>0</v>
      </c>
      <c r="BF979" s="233">
        <f>IF(N979="snížená",J979,0)</f>
        <v>0</v>
      </c>
      <c r="BG979" s="233">
        <f>IF(N979="zákl. přenesená",J979,0)</f>
        <v>0</v>
      </c>
      <c r="BH979" s="233">
        <f>IF(N979="sníž. přenesená",J979,0)</f>
        <v>0</v>
      </c>
      <c r="BI979" s="233">
        <f>IF(N979="nulová",J979,0)</f>
        <v>0</v>
      </c>
      <c r="BJ979" s="18" t="s">
        <v>21</v>
      </c>
      <c r="BK979" s="233">
        <f>ROUND(I979*H979,2)</f>
        <v>0</v>
      </c>
      <c r="BL979" s="18" t="s">
        <v>377</v>
      </c>
      <c r="BM979" s="232" t="s">
        <v>1903</v>
      </c>
    </row>
    <row r="980" s="2" customFormat="1">
      <c r="A980" s="39"/>
      <c r="B980" s="40"/>
      <c r="C980" s="41"/>
      <c r="D980" s="234" t="s">
        <v>286</v>
      </c>
      <c r="E980" s="41"/>
      <c r="F980" s="235" t="s">
        <v>1904</v>
      </c>
      <c r="G980" s="41"/>
      <c r="H980" s="41"/>
      <c r="I980" s="236"/>
      <c r="J980" s="41"/>
      <c r="K980" s="41"/>
      <c r="L980" s="45"/>
      <c r="M980" s="237"/>
      <c r="N980" s="238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286</v>
      </c>
      <c r="AU980" s="18" t="s">
        <v>85</v>
      </c>
    </row>
    <row r="981" s="13" customFormat="1">
      <c r="A981" s="13"/>
      <c r="B981" s="239"/>
      <c r="C981" s="240"/>
      <c r="D981" s="234" t="s">
        <v>288</v>
      </c>
      <c r="E981" s="241" t="s">
        <v>1</v>
      </c>
      <c r="F981" s="242" t="s">
        <v>223</v>
      </c>
      <c r="G981" s="240"/>
      <c r="H981" s="243">
        <v>2.8999999999999999</v>
      </c>
      <c r="I981" s="244"/>
      <c r="J981" s="240"/>
      <c r="K981" s="240"/>
      <c r="L981" s="245"/>
      <c r="M981" s="246"/>
      <c r="N981" s="247"/>
      <c r="O981" s="247"/>
      <c r="P981" s="247"/>
      <c r="Q981" s="247"/>
      <c r="R981" s="247"/>
      <c r="S981" s="247"/>
      <c r="T981" s="24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9" t="s">
        <v>288</v>
      </c>
      <c r="AU981" s="249" t="s">
        <v>85</v>
      </c>
      <c r="AV981" s="13" t="s">
        <v>85</v>
      </c>
      <c r="AW981" s="13" t="s">
        <v>33</v>
      </c>
      <c r="AX981" s="13" t="s">
        <v>21</v>
      </c>
      <c r="AY981" s="249" t="s">
        <v>277</v>
      </c>
    </row>
    <row r="982" s="2" customFormat="1" ht="35.8" customHeight="1">
      <c r="A982" s="39"/>
      <c r="B982" s="40"/>
      <c r="C982" s="261" t="s">
        <v>1905</v>
      </c>
      <c r="D982" s="261" t="s">
        <v>400</v>
      </c>
      <c r="E982" s="262" t="s">
        <v>1906</v>
      </c>
      <c r="F982" s="263" t="s">
        <v>1907</v>
      </c>
      <c r="G982" s="264" t="s">
        <v>282</v>
      </c>
      <c r="H982" s="265">
        <v>3.1899999999999999</v>
      </c>
      <c r="I982" s="266"/>
      <c r="J982" s="267">
        <f>ROUND(I982*H982,2)</f>
        <v>0</v>
      </c>
      <c r="K982" s="263" t="s">
        <v>1</v>
      </c>
      <c r="L982" s="268"/>
      <c r="M982" s="269" t="s">
        <v>1</v>
      </c>
      <c r="N982" s="270" t="s">
        <v>41</v>
      </c>
      <c r="O982" s="92"/>
      <c r="P982" s="230">
        <f>O982*H982</f>
        <v>0</v>
      </c>
      <c r="Q982" s="230">
        <v>0.0023999999999999998</v>
      </c>
      <c r="R982" s="230">
        <f>Q982*H982</f>
        <v>0.0076559999999999996</v>
      </c>
      <c r="S982" s="230">
        <v>0</v>
      </c>
      <c r="T982" s="231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2" t="s">
        <v>476</v>
      </c>
      <c r="AT982" s="232" t="s">
        <v>400</v>
      </c>
      <c r="AU982" s="232" t="s">
        <v>85</v>
      </c>
      <c r="AY982" s="18" t="s">
        <v>277</v>
      </c>
      <c r="BE982" s="233">
        <f>IF(N982="základní",J982,0)</f>
        <v>0</v>
      </c>
      <c r="BF982" s="233">
        <f>IF(N982="snížená",J982,0)</f>
        <v>0</v>
      </c>
      <c r="BG982" s="233">
        <f>IF(N982="zákl. přenesená",J982,0)</f>
        <v>0</v>
      </c>
      <c r="BH982" s="233">
        <f>IF(N982="sníž. přenesená",J982,0)</f>
        <v>0</v>
      </c>
      <c r="BI982" s="233">
        <f>IF(N982="nulová",J982,0)</f>
        <v>0</v>
      </c>
      <c r="BJ982" s="18" t="s">
        <v>21</v>
      </c>
      <c r="BK982" s="233">
        <f>ROUND(I982*H982,2)</f>
        <v>0</v>
      </c>
      <c r="BL982" s="18" t="s">
        <v>377</v>
      </c>
      <c r="BM982" s="232" t="s">
        <v>1908</v>
      </c>
    </row>
    <row r="983" s="13" customFormat="1">
      <c r="A983" s="13"/>
      <c r="B983" s="239"/>
      <c r="C983" s="240"/>
      <c r="D983" s="234" t="s">
        <v>288</v>
      </c>
      <c r="E983" s="241" t="s">
        <v>1</v>
      </c>
      <c r="F983" s="242" t="s">
        <v>1909</v>
      </c>
      <c r="G983" s="240"/>
      <c r="H983" s="243">
        <v>3.1899999999999999</v>
      </c>
      <c r="I983" s="244"/>
      <c r="J983" s="240"/>
      <c r="K983" s="240"/>
      <c r="L983" s="245"/>
      <c r="M983" s="246"/>
      <c r="N983" s="247"/>
      <c r="O983" s="247"/>
      <c r="P983" s="247"/>
      <c r="Q983" s="247"/>
      <c r="R983" s="247"/>
      <c r="S983" s="247"/>
      <c r="T983" s="24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9" t="s">
        <v>288</v>
      </c>
      <c r="AU983" s="249" t="s">
        <v>85</v>
      </c>
      <c r="AV983" s="13" t="s">
        <v>85</v>
      </c>
      <c r="AW983" s="13" t="s">
        <v>33</v>
      </c>
      <c r="AX983" s="13" t="s">
        <v>21</v>
      </c>
      <c r="AY983" s="249" t="s">
        <v>277</v>
      </c>
    </row>
    <row r="984" s="2" customFormat="1" ht="22.9" customHeight="1">
      <c r="A984" s="39"/>
      <c r="B984" s="40"/>
      <c r="C984" s="221" t="s">
        <v>1910</v>
      </c>
      <c r="D984" s="221" t="s">
        <v>279</v>
      </c>
      <c r="E984" s="222" t="s">
        <v>1911</v>
      </c>
      <c r="F984" s="223" t="s">
        <v>1912</v>
      </c>
      <c r="G984" s="224" t="s">
        <v>607</v>
      </c>
      <c r="H984" s="225">
        <v>67.268000000000001</v>
      </c>
      <c r="I984" s="226"/>
      <c r="J984" s="227">
        <f>ROUND(I984*H984,2)</f>
        <v>0</v>
      </c>
      <c r="K984" s="223" t="s">
        <v>283</v>
      </c>
      <c r="L984" s="45"/>
      <c r="M984" s="228" t="s">
        <v>1</v>
      </c>
      <c r="N984" s="229" t="s">
        <v>41</v>
      </c>
      <c r="O984" s="92"/>
      <c r="P984" s="230">
        <f>O984*H984</f>
        <v>0</v>
      </c>
      <c r="Q984" s="230">
        <v>0</v>
      </c>
      <c r="R984" s="230">
        <f>Q984*H984</f>
        <v>0</v>
      </c>
      <c r="S984" s="230">
        <v>0</v>
      </c>
      <c r="T984" s="231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2" t="s">
        <v>377</v>
      </c>
      <c r="AT984" s="232" t="s">
        <v>279</v>
      </c>
      <c r="AU984" s="232" t="s">
        <v>85</v>
      </c>
      <c r="AY984" s="18" t="s">
        <v>277</v>
      </c>
      <c r="BE984" s="233">
        <f>IF(N984="základní",J984,0)</f>
        <v>0</v>
      </c>
      <c r="BF984" s="233">
        <f>IF(N984="snížená",J984,0)</f>
        <v>0</v>
      </c>
      <c r="BG984" s="233">
        <f>IF(N984="zákl. přenesená",J984,0)</f>
        <v>0</v>
      </c>
      <c r="BH984" s="233">
        <f>IF(N984="sníž. přenesená",J984,0)</f>
        <v>0</v>
      </c>
      <c r="BI984" s="233">
        <f>IF(N984="nulová",J984,0)</f>
        <v>0</v>
      </c>
      <c r="BJ984" s="18" t="s">
        <v>21</v>
      </c>
      <c r="BK984" s="233">
        <f>ROUND(I984*H984,2)</f>
        <v>0</v>
      </c>
      <c r="BL984" s="18" t="s">
        <v>377</v>
      </c>
      <c r="BM984" s="232" t="s">
        <v>1913</v>
      </c>
    </row>
    <row r="985" s="2" customFormat="1">
      <c r="A985" s="39"/>
      <c r="B985" s="40"/>
      <c r="C985" s="41"/>
      <c r="D985" s="234" t="s">
        <v>286</v>
      </c>
      <c r="E985" s="41"/>
      <c r="F985" s="235" t="s">
        <v>1914</v>
      </c>
      <c r="G985" s="41"/>
      <c r="H985" s="41"/>
      <c r="I985" s="236"/>
      <c r="J985" s="41"/>
      <c r="K985" s="41"/>
      <c r="L985" s="45"/>
      <c r="M985" s="237"/>
      <c r="N985" s="238"/>
      <c r="O985" s="92"/>
      <c r="P985" s="92"/>
      <c r="Q985" s="92"/>
      <c r="R985" s="92"/>
      <c r="S985" s="92"/>
      <c r="T985" s="93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T985" s="18" t="s">
        <v>286</v>
      </c>
      <c r="AU985" s="18" t="s">
        <v>85</v>
      </c>
    </row>
    <row r="986" s="13" customFormat="1">
      <c r="A986" s="13"/>
      <c r="B986" s="239"/>
      <c r="C986" s="240"/>
      <c r="D986" s="234" t="s">
        <v>288</v>
      </c>
      <c r="E986" s="241" t="s">
        <v>1</v>
      </c>
      <c r="F986" s="242" t="s">
        <v>1915</v>
      </c>
      <c r="G986" s="240"/>
      <c r="H986" s="243">
        <v>67.268000000000001</v>
      </c>
      <c r="I986" s="244"/>
      <c r="J986" s="240"/>
      <c r="K986" s="240"/>
      <c r="L986" s="245"/>
      <c r="M986" s="246"/>
      <c r="N986" s="247"/>
      <c r="O986" s="247"/>
      <c r="P986" s="247"/>
      <c r="Q986" s="247"/>
      <c r="R986" s="247"/>
      <c r="S986" s="247"/>
      <c r="T986" s="24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9" t="s">
        <v>288</v>
      </c>
      <c r="AU986" s="249" t="s">
        <v>85</v>
      </c>
      <c r="AV986" s="13" t="s">
        <v>85</v>
      </c>
      <c r="AW986" s="13" t="s">
        <v>33</v>
      </c>
      <c r="AX986" s="13" t="s">
        <v>21</v>
      </c>
      <c r="AY986" s="249" t="s">
        <v>277</v>
      </c>
    </row>
    <row r="987" s="2" customFormat="1" ht="20.5" customHeight="1">
      <c r="A987" s="39"/>
      <c r="B987" s="40"/>
      <c r="C987" s="221" t="s">
        <v>1916</v>
      </c>
      <c r="D987" s="221" t="s">
        <v>279</v>
      </c>
      <c r="E987" s="222" t="s">
        <v>1917</v>
      </c>
      <c r="F987" s="223" t="s">
        <v>1918</v>
      </c>
      <c r="G987" s="224" t="s">
        <v>282</v>
      </c>
      <c r="H987" s="225">
        <v>81.185000000000002</v>
      </c>
      <c r="I987" s="226"/>
      <c r="J987" s="227">
        <f>ROUND(I987*H987,2)</f>
        <v>0</v>
      </c>
      <c r="K987" s="223" t="s">
        <v>283</v>
      </c>
      <c r="L987" s="45"/>
      <c r="M987" s="228" t="s">
        <v>1</v>
      </c>
      <c r="N987" s="229" t="s">
        <v>41</v>
      </c>
      <c r="O987" s="92"/>
      <c r="P987" s="230">
        <f>O987*H987</f>
        <v>0</v>
      </c>
      <c r="Q987" s="230">
        <v>0.00029999999999999997</v>
      </c>
      <c r="R987" s="230">
        <f>Q987*H987</f>
        <v>0.024355499999999999</v>
      </c>
      <c r="S987" s="230">
        <v>0</v>
      </c>
      <c r="T987" s="231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2" t="s">
        <v>377</v>
      </c>
      <c r="AT987" s="232" t="s">
        <v>279</v>
      </c>
      <c r="AU987" s="232" t="s">
        <v>85</v>
      </c>
      <c r="AY987" s="18" t="s">
        <v>277</v>
      </c>
      <c r="BE987" s="233">
        <f>IF(N987="základní",J987,0)</f>
        <v>0</v>
      </c>
      <c r="BF987" s="233">
        <f>IF(N987="snížená",J987,0)</f>
        <v>0</v>
      </c>
      <c r="BG987" s="233">
        <f>IF(N987="zákl. přenesená",J987,0)</f>
        <v>0</v>
      </c>
      <c r="BH987" s="233">
        <f>IF(N987="sníž. přenesená",J987,0)</f>
        <v>0</v>
      </c>
      <c r="BI987" s="233">
        <f>IF(N987="nulová",J987,0)</f>
        <v>0</v>
      </c>
      <c r="BJ987" s="18" t="s">
        <v>21</v>
      </c>
      <c r="BK987" s="233">
        <f>ROUND(I987*H987,2)</f>
        <v>0</v>
      </c>
      <c r="BL987" s="18" t="s">
        <v>377</v>
      </c>
      <c r="BM987" s="232" t="s">
        <v>1919</v>
      </c>
    </row>
    <row r="988" s="2" customFormat="1">
      <c r="A988" s="39"/>
      <c r="B988" s="40"/>
      <c r="C988" s="41"/>
      <c r="D988" s="234" t="s">
        <v>286</v>
      </c>
      <c r="E988" s="41"/>
      <c r="F988" s="235" t="s">
        <v>1920</v>
      </c>
      <c r="G988" s="41"/>
      <c r="H988" s="41"/>
      <c r="I988" s="236"/>
      <c r="J988" s="41"/>
      <c r="K988" s="41"/>
      <c r="L988" s="45"/>
      <c r="M988" s="237"/>
      <c r="N988" s="238"/>
      <c r="O988" s="92"/>
      <c r="P988" s="92"/>
      <c r="Q988" s="92"/>
      <c r="R988" s="92"/>
      <c r="S988" s="92"/>
      <c r="T988" s="93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286</v>
      </c>
      <c r="AU988" s="18" t="s">
        <v>85</v>
      </c>
    </row>
    <row r="989" s="13" customFormat="1">
      <c r="A989" s="13"/>
      <c r="B989" s="239"/>
      <c r="C989" s="240"/>
      <c r="D989" s="234" t="s">
        <v>288</v>
      </c>
      <c r="E989" s="241" t="s">
        <v>1</v>
      </c>
      <c r="F989" s="242" t="s">
        <v>1921</v>
      </c>
      <c r="G989" s="240"/>
      <c r="H989" s="243">
        <v>81.185000000000002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9" t="s">
        <v>288</v>
      </c>
      <c r="AU989" s="249" t="s">
        <v>85</v>
      </c>
      <c r="AV989" s="13" t="s">
        <v>85</v>
      </c>
      <c r="AW989" s="13" t="s">
        <v>33</v>
      </c>
      <c r="AX989" s="13" t="s">
        <v>21</v>
      </c>
      <c r="AY989" s="249" t="s">
        <v>277</v>
      </c>
    </row>
    <row r="990" s="2" customFormat="1" ht="35.8" customHeight="1">
      <c r="A990" s="39"/>
      <c r="B990" s="40"/>
      <c r="C990" s="261" t="s">
        <v>1922</v>
      </c>
      <c r="D990" s="261" t="s">
        <v>400</v>
      </c>
      <c r="E990" s="262" t="s">
        <v>1923</v>
      </c>
      <c r="F990" s="263" t="s">
        <v>1924</v>
      </c>
      <c r="G990" s="264" t="s">
        <v>282</v>
      </c>
      <c r="H990" s="265">
        <v>38.884999999999998</v>
      </c>
      <c r="I990" s="266"/>
      <c r="J990" s="267">
        <f>ROUND(I990*H990,2)</f>
        <v>0</v>
      </c>
      <c r="K990" s="263" t="s">
        <v>1</v>
      </c>
      <c r="L990" s="268"/>
      <c r="M990" s="269" t="s">
        <v>1</v>
      </c>
      <c r="N990" s="270" t="s">
        <v>41</v>
      </c>
      <c r="O990" s="92"/>
      <c r="P990" s="230">
        <f>O990*H990</f>
        <v>0</v>
      </c>
      <c r="Q990" s="230">
        <v>0.0036800000000000001</v>
      </c>
      <c r="R990" s="230">
        <f>Q990*H990</f>
        <v>0.1430968</v>
      </c>
      <c r="S990" s="230">
        <v>0</v>
      </c>
      <c r="T990" s="231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2" t="s">
        <v>476</v>
      </c>
      <c r="AT990" s="232" t="s">
        <v>400</v>
      </c>
      <c r="AU990" s="232" t="s">
        <v>85</v>
      </c>
      <c r="AY990" s="18" t="s">
        <v>277</v>
      </c>
      <c r="BE990" s="233">
        <f>IF(N990="základní",J990,0)</f>
        <v>0</v>
      </c>
      <c r="BF990" s="233">
        <f>IF(N990="snížená",J990,0)</f>
        <v>0</v>
      </c>
      <c r="BG990" s="233">
        <f>IF(N990="zákl. přenesená",J990,0)</f>
        <v>0</v>
      </c>
      <c r="BH990" s="233">
        <f>IF(N990="sníž. přenesená",J990,0)</f>
        <v>0</v>
      </c>
      <c r="BI990" s="233">
        <f>IF(N990="nulová",J990,0)</f>
        <v>0</v>
      </c>
      <c r="BJ990" s="18" t="s">
        <v>21</v>
      </c>
      <c r="BK990" s="233">
        <f>ROUND(I990*H990,2)</f>
        <v>0</v>
      </c>
      <c r="BL990" s="18" t="s">
        <v>377</v>
      </c>
      <c r="BM990" s="232" t="s">
        <v>1925</v>
      </c>
    </row>
    <row r="991" s="2" customFormat="1">
      <c r="A991" s="39"/>
      <c r="B991" s="40"/>
      <c r="C991" s="41"/>
      <c r="D991" s="234" t="s">
        <v>286</v>
      </c>
      <c r="E991" s="41"/>
      <c r="F991" s="235" t="s">
        <v>1926</v>
      </c>
      <c r="G991" s="41"/>
      <c r="H991" s="41"/>
      <c r="I991" s="236"/>
      <c r="J991" s="41"/>
      <c r="K991" s="41"/>
      <c r="L991" s="45"/>
      <c r="M991" s="237"/>
      <c r="N991" s="238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286</v>
      </c>
      <c r="AU991" s="18" t="s">
        <v>85</v>
      </c>
    </row>
    <row r="992" s="2" customFormat="1">
      <c r="A992" s="39"/>
      <c r="B992" s="40"/>
      <c r="C992" s="41"/>
      <c r="D992" s="234" t="s">
        <v>404</v>
      </c>
      <c r="E992" s="41"/>
      <c r="F992" s="271" t="s">
        <v>1927</v>
      </c>
      <c r="G992" s="41"/>
      <c r="H992" s="41"/>
      <c r="I992" s="236"/>
      <c r="J992" s="41"/>
      <c r="K992" s="41"/>
      <c r="L992" s="45"/>
      <c r="M992" s="237"/>
      <c r="N992" s="238"/>
      <c r="O992" s="92"/>
      <c r="P992" s="92"/>
      <c r="Q992" s="92"/>
      <c r="R992" s="92"/>
      <c r="S992" s="92"/>
      <c r="T992" s="93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T992" s="18" t="s">
        <v>404</v>
      </c>
      <c r="AU992" s="18" t="s">
        <v>85</v>
      </c>
    </row>
    <row r="993" s="13" customFormat="1">
      <c r="A993" s="13"/>
      <c r="B993" s="239"/>
      <c r="C993" s="240"/>
      <c r="D993" s="234" t="s">
        <v>288</v>
      </c>
      <c r="E993" s="241" t="s">
        <v>1</v>
      </c>
      <c r="F993" s="242" t="s">
        <v>1928</v>
      </c>
      <c r="G993" s="240"/>
      <c r="H993" s="243">
        <v>38.884999999999998</v>
      </c>
      <c r="I993" s="244"/>
      <c r="J993" s="240"/>
      <c r="K993" s="240"/>
      <c r="L993" s="245"/>
      <c r="M993" s="246"/>
      <c r="N993" s="247"/>
      <c r="O993" s="247"/>
      <c r="P993" s="247"/>
      <c r="Q993" s="247"/>
      <c r="R993" s="247"/>
      <c r="S993" s="247"/>
      <c r="T993" s="24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9" t="s">
        <v>288</v>
      </c>
      <c r="AU993" s="249" t="s">
        <v>85</v>
      </c>
      <c r="AV993" s="13" t="s">
        <v>85</v>
      </c>
      <c r="AW993" s="13" t="s">
        <v>33</v>
      </c>
      <c r="AX993" s="13" t="s">
        <v>21</v>
      </c>
      <c r="AY993" s="249" t="s">
        <v>277</v>
      </c>
    </row>
    <row r="994" s="2" customFormat="1" ht="35.8" customHeight="1">
      <c r="A994" s="39"/>
      <c r="B994" s="40"/>
      <c r="C994" s="261" t="s">
        <v>1929</v>
      </c>
      <c r="D994" s="261" t="s">
        <v>400</v>
      </c>
      <c r="E994" s="262" t="s">
        <v>1930</v>
      </c>
      <c r="F994" s="263" t="s">
        <v>1931</v>
      </c>
      <c r="G994" s="264" t="s">
        <v>282</v>
      </c>
      <c r="H994" s="265">
        <v>55.968000000000004</v>
      </c>
      <c r="I994" s="266"/>
      <c r="J994" s="267">
        <f>ROUND(I994*H994,2)</f>
        <v>0</v>
      </c>
      <c r="K994" s="263" t="s">
        <v>577</v>
      </c>
      <c r="L994" s="268"/>
      <c r="M994" s="269" t="s">
        <v>1</v>
      </c>
      <c r="N994" s="270" t="s">
        <v>41</v>
      </c>
      <c r="O994" s="92"/>
      <c r="P994" s="230">
        <f>O994*H994</f>
        <v>0</v>
      </c>
      <c r="Q994" s="230">
        <v>0.0051000000000000004</v>
      </c>
      <c r="R994" s="230">
        <f>Q994*H994</f>
        <v>0.28543680000000005</v>
      </c>
      <c r="S994" s="230">
        <v>0</v>
      </c>
      <c r="T994" s="231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32" t="s">
        <v>476</v>
      </c>
      <c r="AT994" s="232" t="s">
        <v>400</v>
      </c>
      <c r="AU994" s="232" t="s">
        <v>85</v>
      </c>
      <c r="AY994" s="18" t="s">
        <v>277</v>
      </c>
      <c r="BE994" s="233">
        <f>IF(N994="základní",J994,0)</f>
        <v>0</v>
      </c>
      <c r="BF994" s="233">
        <f>IF(N994="snížená",J994,0)</f>
        <v>0</v>
      </c>
      <c r="BG994" s="233">
        <f>IF(N994="zákl. přenesená",J994,0)</f>
        <v>0</v>
      </c>
      <c r="BH994" s="233">
        <f>IF(N994="sníž. přenesená",J994,0)</f>
        <v>0</v>
      </c>
      <c r="BI994" s="233">
        <f>IF(N994="nulová",J994,0)</f>
        <v>0</v>
      </c>
      <c r="BJ994" s="18" t="s">
        <v>21</v>
      </c>
      <c r="BK994" s="233">
        <f>ROUND(I994*H994,2)</f>
        <v>0</v>
      </c>
      <c r="BL994" s="18" t="s">
        <v>377</v>
      </c>
      <c r="BM994" s="232" t="s">
        <v>1932</v>
      </c>
    </row>
    <row r="995" s="2" customFormat="1">
      <c r="A995" s="39"/>
      <c r="B995" s="40"/>
      <c r="C995" s="41"/>
      <c r="D995" s="234" t="s">
        <v>286</v>
      </c>
      <c r="E995" s="41"/>
      <c r="F995" s="235" t="s">
        <v>1933</v>
      </c>
      <c r="G995" s="41"/>
      <c r="H995" s="41"/>
      <c r="I995" s="236"/>
      <c r="J995" s="41"/>
      <c r="K995" s="41"/>
      <c r="L995" s="45"/>
      <c r="M995" s="237"/>
      <c r="N995" s="238"/>
      <c r="O995" s="92"/>
      <c r="P995" s="92"/>
      <c r="Q995" s="92"/>
      <c r="R995" s="92"/>
      <c r="S995" s="92"/>
      <c r="T995" s="93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T995" s="18" t="s">
        <v>286</v>
      </c>
      <c r="AU995" s="18" t="s">
        <v>85</v>
      </c>
    </row>
    <row r="996" s="2" customFormat="1">
      <c r="A996" s="39"/>
      <c r="B996" s="40"/>
      <c r="C996" s="41"/>
      <c r="D996" s="234" t="s">
        <v>404</v>
      </c>
      <c r="E996" s="41"/>
      <c r="F996" s="271" t="s">
        <v>1934</v>
      </c>
      <c r="G996" s="41"/>
      <c r="H996" s="41"/>
      <c r="I996" s="236"/>
      <c r="J996" s="41"/>
      <c r="K996" s="41"/>
      <c r="L996" s="45"/>
      <c r="M996" s="237"/>
      <c r="N996" s="238"/>
      <c r="O996" s="92"/>
      <c r="P996" s="92"/>
      <c r="Q996" s="92"/>
      <c r="R996" s="92"/>
      <c r="S996" s="92"/>
      <c r="T996" s="93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404</v>
      </c>
      <c r="AU996" s="18" t="s">
        <v>85</v>
      </c>
    </row>
    <row r="997" s="13" customFormat="1">
      <c r="A997" s="13"/>
      <c r="B997" s="239"/>
      <c r="C997" s="240"/>
      <c r="D997" s="234" t="s">
        <v>288</v>
      </c>
      <c r="E997" s="241" t="s">
        <v>1</v>
      </c>
      <c r="F997" s="242" t="s">
        <v>1935</v>
      </c>
      <c r="G997" s="240"/>
      <c r="H997" s="243">
        <v>55.968000000000004</v>
      </c>
      <c r="I997" s="244"/>
      <c r="J997" s="240"/>
      <c r="K997" s="240"/>
      <c r="L997" s="245"/>
      <c r="M997" s="246"/>
      <c r="N997" s="247"/>
      <c r="O997" s="247"/>
      <c r="P997" s="247"/>
      <c r="Q997" s="247"/>
      <c r="R997" s="247"/>
      <c r="S997" s="247"/>
      <c r="T997" s="24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9" t="s">
        <v>288</v>
      </c>
      <c r="AU997" s="249" t="s">
        <v>85</v>
      </c>
      <c r="AV997" s="13" t="s">
        <v>85</v>
      </c>
      <c r="AW997" s="13" t="s">
        <v>33</v>
      </c>
      <c r="AX997" s="13" t="s">
        <v>21</v>
      </c>
      <c r="AY997" s="249" t="s">
        <v>277</v>
      </c>
    </row>
    <row r="998" s="2" customFormat="1" ht="14.5" customHeight="1">
      <c r="A998" s="39"/>
      <c r="B998" s="40"/>
      <c r="C998" s="221" t="s">
        <v>1936</v>
      </c>
      <c r="D998" s="221" t="s">
        <v>279</v>
      </c>
      <c r="E998" s="222" t="s">
        <v>1937</v>
      </c>
      <c r="F998" s="223" t="s">
        <v>1938</v>
      </c>
      <c r="G998" s="224" t="s">
        <v>607</v>
      </c>
      <c r="H998" s="225">
        <v>84.084999999999994</v>
      </c>
      <c r="I998" s="226"/>
      <c r="J998" s="227">
        <f>ROUND(I998*H998,2)</f>
        <v>0</v>
      </c>
      <c r="K998" s="223" t="s">
        <v>283</v>
      </c>
      <c r="L998" s="45"/>
      <c r="M998" s="228" t="s">
        <v>1</v>
      </c>
      <c r="N998" s="229" t="s">
        <v>41</v>
      </c>
      <c r="O998" s="92"/>
      <c r="P998" s="230">
        <f>O998*H998</f>
        <v>0</v>
      </c>
      <c r="Q998" s="230">
        <v>1.0000000000000001E-05</v>
      </c>
      <c r="R998" s="230">
        <f>Q998*H998</f>
        <v>0.00084084999999999997</v>
      </c>
      <c r="S998" s="230">
        <v>0</v>
      </c>
      <c r="T998" s="231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32" t="s">
        <v>377</v>
      </c>
      <c r="AT998" s="232" t="s">
        <v>279</v>
      </c>
      <c r="AU998" s="232" t="s">
        <v>85</v>
      </c>
      <c r="AY998" s="18" t="s">
        <v>277</v>
      </c>
      <c r="BE998" s="233">
        <f>IF(N998="základní",J998,0)</f>
        <v>0</v>
      </c>
      <c r="BF998" s="233">
        <f>IF(N998="snížená",J998,0)</f>
        <v>0</v>
      </c>
      <c r="BG998" s="233">
        <f>IF(N998="zákl. přenesená",J998,0)</f>
        <v>0</v>
      </c>
      <c r="BH998" s="233">
        <f>IF(N998="sníž. přenesená",J998,0)</f>
        <v>0</v>
      </c>
      <c r="BI998" s="233">
        <f>IF(N998="nulová",J998,0)</f>
        <v>0</v>
      </c>
      <c r="BJ998" s="18" t="s">
        <v>21</v>
      </c>
      <c r="BK998" s="233">
        <f>ROUND(I998*H998,2)</f>
        <v>0</v>
      </c>
      <c r="BL998" s="18" t="s">
        <v>377</v>
      </c>
      <c r="BM998" s="232" t="s">
        <v>1939</v>
      </c>
    </row>
    <row r="999" s="2" customFormat="1">
      <c r="A999" s="39"/>
      <c r="B999" s="40"/>
      <c r="C999" s="41"/>
      <c r="D999" s="234" t="s">
        <v>286</v>
      </c>
      <c r="E999" s="41"/>
      <c r="F999" s="235" t="s">
        <v>1940</v>
      </c>
      <c r="G999" s="41"/>
      <c r="H999" s="41"/>
      <c r="I999" s="236"/>
      <c r="J999" s="41"/>
      <c r="K999" s="41"/>
      <c r="L999" s="45"/>
      <c r="M999" s="237"/>
      <c r="N999" s="238"/>
      <c r="O999" s="92"/>
      <c r="P999" s="92"/>
      <c r="Q999" s="92"/>
      <c r="R999" s="92"/>
      <c r="S999" s="92"/>
      <c r="T999" s="93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286</v>
      </c>
      <c r="AU999" s="18" t="s">
        <v>85</v>
      </c>
    </row>
    <row r="1000" s="13" customFormat="1">
      <c r="A1000" s="13"/>
      <c r="B1000" s="239"/>
      <c r="C1000" s="240"/>
      <c r="D1000" s="234" t="s">
        <v>288</v>
      </c>
      <c r="E1000" s="241" t="s">
        <v>161</v>
      </c>
      <c r="F1000" s="242" t="s">
        <v>1941</v>
      </c>
      <c r="G1000" s="240"/>
      <c r="H1000" s="243">
        <v>84.084999999999994</v>
      </c>
      <c r="I1000" s="244"/>
      <c r="J1000" s="240"/>
      <c r="K1000" s="240"/>
      <c r="L1000" s="245"/>
      <c r="M1000" s="246"/>
      <c r="N1000" s="247"/>
      <c r="O1000" s="247"/>
      <c r="P1000" s="247"/>
      <c r="Q1000" s="247"/>
      <c r="R1000" s="247"/>
      <c r="S1000" s="247"/>
      <c r="T1000" s="24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9" t="s">
        <v>288</v>
      </c>
      <c r="AU1000" s="249" t="s">
        <v>85</v>
      </c>
      <c r="AV1000" s="13" t="s">
        <v>85</v>
      </c>
      <c r="AW1000" s="13" t="s">
        <v>33</v>
      </c>
      <c r="AX1000" s="13" t="s">
        <v>21</v>
      </c>
      <c r="AY1000" s="249" t="s">
        <v>277</v>
      </c>
    </row>
    <row r="1001" s="2" customFormat="1" ht="14.5" customHeight="1">
      <c r="A1001" s="39"/>
      <c r="B1001" s="40"/>
      <c r="C1001" s="261" t="s">
        <v>1942</v>
      </c>
      <c r="D1001" s="261" t="s">
        <v>400</v>
      </c>
      <c r="E1001" s="262" t="s">
        <v>1943</v>
      </c>
      <c r="F1001" s="263" t="s">
        <v>1944</v>
      </c>
      <c r="G1001" s="264" t="s">
        <v>607</v>
      </c>
      <c r="H1001" s="265">
        <v>85.766999999999996</v>
      </c>
      <c r="I1001" s="266"/>
      <c r="J1001" s="267">
        <f>ROUND(I1001*H1001,2)</f>
        <v>0</v>
      </c>
      <c r="K1001" s="263" t="s">
        <v>1</v>
      </c>
      <c r="L1001" s="268"/>
      <c r="M1001" s="269" t="s">
        <v>1</v>
      </c>
      <c r="N1001" s="270" t="s">
        <v>41</v>
      </c>
      <c r="O1001" s="92"/>
      <c r="P1001" s="230">
        <f>O1001*H1001</f>
        <v>0</v>
      </c>
      <c r="Q1001" s="230">
        <v>0.00027999999999999998</v>
      </c>
      <c r="R1001" s="230">
        <f>Q1001*H1001</f>
        <v>0.024014759999999996</v>
      </c>
      <c r="S1001" s="230">
        <v>0</v>
      </c>
      <c r="T1001" s="231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2" t="s">
        <v>476</v>
      </c>
      <c r="AT1001" s="232" t="s">
        <v>400</v>
      </c>
      <c r="AU1001" s="232" t="s">
        <v>85</v>
      </c>
      <c r="AY1001" s="18" t="s">
        <v>277</v>
      </c>
      <c r="BE1001" s="233">
        <f>IF(N1001="základní",J1001,0)</f>
        <v>0</v>
      </c>
      <c r="BF1001" s="233">
        <f>IF(N1001="snížená",J1001,0)</f>
        <v>0</v>
      </c>
      <c r="BG1001" s="233">
        <f>IF(N1001="zákl. přenesená",J1001,0)</f>
        <v>0</v>
      </c>
      <c r="BH1001" s="233">
        <f>IF(N1001="sníž. přenesená",J1001,0)</f>
        <v>0</v>
      </c>
      <c r="BI1001" s="233">
        <f>IF(N1001="nulová",J1001,0)</f>
        <v>0</v>
      </c>
      <c r="BJ1001" s="18" t="s">
        <v>21</v>
      </c>
      <c r="BK1001" s="233">
        <f>ROUND(I1001*H1001,2)</f>
        <v>0</v>
      </c>
      <c r="BL1001" s="18" t="s">
        <v>377</v>
      </c>
      <c r="BM1001" s="232" t="s">
        <v>1945</v>
      </c>
    </row>
    <row r="1002" s="13" customFormat="1">
      <c r="A1002" s="13"/>
      <c r="B1002" s="239"/>
      <c r="C1002" s="240"/>
      <c r="D1002" s="234" t="s">
        <v>288</v>
      </c>
      <c r="E1002" s="241" t="s">
        <v>1</v>
      </c>
      <c r="F1002" s="242" t="s">
        <v>1946</v>
      </c>
      <c r="G1002" s="240"/>
      <c r="H1002" s="243">
        <v>85.766999999999996</v>
      </c>
      <c r="I1002" s="244"/>
      <c r="J1002" s="240"/>
      <c r="K1002" s="240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9" t="s">
        <v>288</v>
      </c>
      <c r="AU1002" s="249" t="s">
        <v>85</v>
      </c>
      <c r="AV1002" s="13" t="s">
        <v>85</v>
      </c>
      <c r="AW1002" s="13" t="s">
        <v>33</v>
      </c>
      <c r="AX1002" s="13" t="s">
        <v>21</v>
      </c>
      <c r="AY1002" s="249" t="s">
        <v>277</v>
      </c>
    </row>
    <row r="1003" s="2" customFormat="1" ht="14.5" customHeight="1">
      <c r="A1003" s="39"/>
      <c r="B1003" s="40"/>
      <c r="C1003" s="221" t="s">
        <v>1947</v>
      </c>
      <c r="D1003" s="221" t="s">
        <v>279</v>
      </c>
      <c r="E1003" s="222" t="s">
        <v>1948</v>
      </c>
      <c r="F1003" s="223" t="s">
        <v>1949</v>
      </c>
      <c r="G1003" s="224" t="s">
        <v>607</v>
      </c>
      <c r="H1003" s="225">
        <v>6.0999999999999996</v>
      </c>
      <c r="I1003" s="226"/>
      <c r="J1003" s="227">
        <f>ROUND(I1003*H1003,2)</f>
        <v>0</v>
      </c>
      <c r="K1003" s="223" t="s">
        <v>1</v>
      </c>
      <c r="L1003" s="45"/>
      <c r="M1003" s="228" t="s">
        <v>1</v>
      </c>
      <c r="N1003" s="229" t="s">
        <v>41</v>
      </c>
      <c r="O1003" s="92"/>
      <c r="P1003" s="230">
        <f>O1003*H1003</f>
        <v>0</v>
      </c>
      <c r="Q1003" s="230">
        <v>0</v>
      </c>
      <c r="R1003" s="230">
        <f>Q1003*H1003</f>
        <v>0</v>
      </c>
      <c r="S1003" s="230">
        <v>0</v>
      </c>
      <c r="T1003" s="231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2" t="s">
        <v>377</v>
      </c>
      <c r="AT1003" s="232" t="s">
        <v>279</v>
      </c>
      <c r="AU1003" s="232" t="s">
        <v>85</v>
      </c>
      <c r="AY1003" s="18" t="s">
        <v>277</v>
      </c>
      <c r="BE1003" s="233">
        <f>IF(N1003="základní",J1003,0)</f>
        <v>0</v>
      </c>
      <c r="BF1003" s="233">
        <f>IF(N1003="snížená",J1003,0)</f>
        <v>0</v>
      </c>
      <c r="BG1003" s="233">
        <f>IF(N1003="zákl. přenesená",J1003,0)</f>
        <v>0</v>
      </c>
      <c r="BH1003" s="233">
        <f>IF(N1003="sníž. přenesená",J1003,0)</f>
        <v>0</v>
      </c>
      <c r="BI1003" s="233">
        <f>IF(N1003="nulová",J1003,0)</f>
        <v>0</v>
      </c>
      <c r="BJ1003" s="18" t="s">
        <v>21</v>
      </c>
      <c r="BK1003" s="233">
        <f>ROUND(I1003*H1003,2)</f>
        <v>0</v>
      </c>
      <c r="BL1003" s="18" t="s">
        <v>377</v>
      </c>
      <c r="BM1003" s="232" t="s">
        <v>1950</v>
      </c>
    </row>
    <row r="1004" s="13" customFormat="1">
      <c r="A1004" s="13"/>
      <c r="B1004" s="239"/>
      <c r="C1004" s="240"/>
      <c r="D1004" s="234" t="s">
        <v>288</v>
      </c>
      <c r="E1004" s="241" t="s">
        <v>1</v>
      </c>
      <c r="F1004" s="242" t="s">
        <v>1951</v>
      </c>
      <c r="G1004" s="240"/>
      <c r="H1004" s="243">
        <v>6.0999999999999996</v>
      </c>
      <c r="I1004" s="244"/>
      <c r="J1004" s="240"/>
      <c r="K1004" s="240"/>
      <c r="L1004" s="245"/>
      <c r="M1004" s="246"/>
      <c r="N1004" s="247"/>
      <c r="O1004" s="247"/>
      <c r="P1004" s="247"/>
      <c r="Q1004" s="247"/>
      <c r="R1004" s="247"/>
      <c r="S1004" s="247"/>
      <c r="T1004" s="24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9" t="s">
        <v>288</v>
      </c>
      <c r="AU1004" s="249" t="s">
        <v>85</v>
      </c>
      <c r="AV1004" s="13" t="s">
        <v>85</v>
      </c>
      <c r="AW1004" s="13" t="s">
        <v>33</v>
      </c>
      <c r="AX1004" s="13" t="s">
        <v>21</v>
      </c>
      <c r="AY1004" s="249" t="s">
        <v>277</v>
      </c>
    </row>
    <row r="1005" s="2" customFormat="1" ht="14.5" customHeight="1">
      <c r="A1005" s="39"/>
      <c r="B1005" s="40"/>
      <c r="C1005" s="221" t="s">
        <v>1952</v>
      </c>
      <c r="D1005" s="221" t="s">
        <v>279</v>
      </c>
      <c r="E1005" s="222" t="s">
        <v>1953</v>
      </c>
      <c r="F1005" s="223" t="s">
        <v>1954</v>
      </c>
      <c r="G1005" s="224" t="s">
        <v>607</v>
      </c>
      <c r="H1005" s="225">
        <v>84.084999999999994</v>
      </c>
      <c r="I1005" s="226"/>
      <c r="J1005" s="227">
        <f>ROUND(I1005*H1005,2)</f>
        <v>0</v>
      </c>
      <c r="K1005" s="223" t="s">
        <v>283</v>
      </c>
      <c r="L1005" s="45"/>
      <c r="M1005" s="228" t="s">
        <v>1</v>
      </c>
      <c r="N1005" s="229" t="s">
        <v>41</v>
      </c>
      <c r="O1005" s="92"/>
      <c r="P1005" s="230">
        <f>O1005*H1005</f>
        <v>0</v>
      </c>
      <c r="Q1005" s="230">
        <v>0</v>
      </c>
      <c r="R1005" s="230">
        <f>Q1005*H1005</f>
        <v>0</v>
      </c>
      <c r="S1005" s="230">
        <v>0</v>
      </c>
      <c r="T1005" s="231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2" t="s">
        <v>377</v>
      </c>
      <c r="AT1005" s="232" t="s">
        <v>279</v>
      </c>
      <c r="AU1005" s="232" t="s">
        <v>85</v>
      </c>
      <c r="AY1005" s="18" t="s">
        <v>277</v>
      </c>
      <c r="BE1005" s="233">
        <f>IF(N1005="základní",J1005,0)</f>
        <v>0</v>
      </c>
      <c r="BF1005" s="233">
        <f>IF(N1005="snížená",J1005,0)</f>
        <v>0</v>
      </c>
      <c r="BG1005" s="233">
        <f>IF(N1005="zákl. přenesená",J1005,0)</f>
        <v>0</v>
      </c>
      <c r="BH1005" s="233">
        <f>IF(N1005="sníž. přenesená",J1005,0)</f>
        <v>0</v>
      </c>
      <c r="BI1005" s="233">
        <f>IF(N1005="nulová",J1005,0)</f>
        <v>0</v>
      </c>
      <c r="BJ1005" s="18" t="s">
        <v>21</v>
      </c>
      <c r="BK1005" s="233">
        <f>ROUND(I1005*H1005,2)</f>
        <v>0</v>
      </c>
      <c r="BL1005" s="18" t="s">
        <v>377</v>
      </c>
      <c r="BM1005" s="232" t="s">
        <v>1955</v>
      </c>
    </row>
    <row r="1006" s="2" customFormat="1">
      <c r="A1006" s="39"/>
      <c r="B1006" s="40"/>
      <c r="C1006" s="41"/>
      <c r="D1006" s="234" t="s">
        <v>286</v>
      </c>
      <c r="E1006" s="41"/>
      <c r="F1006" s="235" t="s">
        <v>1956</v>
      </c>
      <c r="G1006" s="41"/>
      <c r="H1006" s="41"/>
      <c r="I1006" s="236"/>
      <c r="J1006" s="41"/>
      <c r="K1006" s="41"/>
      <c r="L1006" s="45"/>
      <c r="M1006" s="237"/>
      <c r="N1006" s="238"/>
      <c r="O1006" s="92"/>
      <c r="P1006" s="92"/>
      <c r="Q1006" s="92"/>
      <c r="R1006" s="92"/>
      <c r="S1006" s="92"/>
      <c r="T1006" s="93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286</v>
      </c>
      <c r="AU1006" s="18" t="s">
        <v>85</v>
      </c>
    </row>
    <row r="1007" s="13" customFormat="1">
      <c r="A1007" s="13"/>
      <c r="B1007" s="239"/>
      <c r="C1007" s="240"/>
      <c r="D1007" s="234" t="s">
        <v>288</v>
      </c>
      <c r="E1007" s="241" t="s">
        <v>1</v>
      </c>
      <c r="F1007" s="242" t="s">
        <v>161</v>
      </c>
      <c r="G1007" s="240"/>
      <c r="H1007" s="243">
        <v>84.084999999999994</v>
      </c>
      <c r="I1007" s="244"/>
      <c r="J1007" s="240"/>
      <c r="K1007" s="240"/>
      <c r="L1007" s="245"/>
      <c r="M1007" s="246"/>
      <c r="N1007" s="247"/>
      <c r="O1007" s="247"/>
      <c r="P1007" s="247"/>
      <c r="Q1007" s="247"/>
      <c r="R1007" s="247"/>
      <c r="S1007" s="247"/>
      <c r="T1007" s="24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9" t="s">
        <v>288</v>
      </c>
      <c r="AU1007" s="249" t="s">
        <v>85</v>
      </c>
      <c r="AV1007" s="13" t="s">
        <v>85</v>
      </c>
      <c r="AW1007" s="13" t="s">
        <v>33</v>
      </c>
      <c r="AX1007" s="13" t="s">
        <v>21</v>
      </c>
      <c r="AY1007" s="249" t="s">
        <v>277</v>
      </c>
    </row>
    <row r="1008" s="2" customFormat="1" ht="14.5" customHeight="1">
      <c r="A1008" s="39"/>
      <c r="B1008" s="40"/>
      <c r="C1008" s="221" t="s">
        <v>1957</v>
      </c>
      <c r="D1008" s="221" t="s">
        <v>279</v>
      </c>
      <c r="E1008" s="222" t="s">
        <v>1958</v>
      </c>
      <c r="F1008" s="223" t="s">
        <v>1959</v>
      </c>
      <c r="G1008" s="224" t="s">
        <v>607</v>
      </c>
      <c r="H1008" s="225">
        <v>2.2000000000000002</v>
      </c>
      <c r="I1008" s="226"/>
      <c r="J1008" s="227">
        <f>ROUND(I1008*H1008,2)</f>
        <v>0</v>
      </c>
      <c r="K1008" s="223" t="s">
        <v>283</v>
      </c>
      <c r="L1008" s="45"/>
      <c r="M1008" s="228" t="s">
        <v>1</v>
      </c>
      <c r="N1008" s="229" t="s">
        <v>41</v>
      </c>
      <c r="O1008" s="92"/>
      <c r="P1008" s="230">
        <f>O1008*H1008</f>
        <v>0</v>
      </c>
      <c r="Q1008" s="230">
        <v>0</v>
      </c>
      <c r="R1008" s="230">
        <f>Q1008*H1008</f>
        <v>0</v>
      </c>
      <c r="S1008" s="230">
        <v>0</v>
      </c>
      <c r="T1008" s="231">
        <f>S1008*H1008</f>
        <v>0</v>
      </c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R1008" s="232" t="s">
        <v>377</v>
      </c>
      <c r="AT1008" s="232" t="s">
        <v>279</v>
      </c>
      <c r="AU1008" s="232" t="s">
        <v>85</v>
      </c>
      <c r="AY1008" s="18" t="s">
        <v>277</v>
      </c>
      <c r="BE1008" s="233">
        <f>IF(N1008="základní",J1008,0)</f>
        <v>0</v>
      </c>
      <c r="BF1008" s="233">
        <f>IF(N1008="snížená",J1008,0)</f>
        <v>0</v>
      </c>
      <c r="BG1008" s="233">
        <f>IF(N1008="zákl. přenesená",J1008,0)</f>
        <v>0</v>
      </c>
      <c r="BH1008" s="233">
        <f>IF(N1008="sníž. přenesená",J1008,0)</f>
        <v>0</v>
      </c>
      <c r="BI1008" s="233">
        <f>IF(N1008="nulová",J1008,0)</f>
        <v>0</v>
      </c>
      <c r="BJ1008" s="18" t="s">
        <v>21</v>
      </c>
      <c r="BK1008" s="233">
        <f>ROUND(I1008*H1008,2)</f>
        <v>0</v>
      </c>
      <c r="BL1008" s="18" t="s">
        <v>377</v>
      </c>
      <c r="BM1008" s="232" t="s">
        <v>1960</v>
      </c>
    </row>
    <row r="1009" s="2" customFormat="1">
      <c r="A1009" s="39"/>
      <c r="B1009" s="40"/>
      <c r="C1009" s="41"/>
      <c r="D1009" s="234" t="s">
        <v>286</v>
      </c>
      <c r="E1009" s="41"/>
      <c r="F1009" s="235" t="s">
        <v>1961</v>
      </c>
      <c r="G1009" s="41"/>
      <c r="H1009" s="41"/>
      <c r="I1009" s="236"/>
      <c r="J1009" s="41"/>
      <c r="K1009" s="41"/>
      <c r="L1009" s="45"/>
      <c r="M1009" s="237"/>
      <c r="N1009" s="238"/>
      <c r="O1009" s="92"/>
      <c r="P1009" s="92"/>
      <c r="Q1009" s="92"/>
      <c r="R1009" s="92"/>
      <c r="S1009" s="92"/>
      <c r="T1009" s="93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286</v>
      </c>
      <c r="AU1009" s="18" t="s">
        <v>85</v>
      </c>
    </row>
    <row r="1010" s="13" customFormat="1">
      <c r="A1010" s="13"/>
      <c r="B1010" s="239"/>
      <c r="C1010" s="240"/>
      <c r="D1010" s="234" t="s">
        <v>288</v>
      </c>
      <c r="E1010" s="241" t="s">
        <v>1</v>
      </c>
      <c r="F1010" s="242" t="s">
        <v>1962</v>
      </c>
      <c r="G1010" s="240"/>
      <c r="H1010" s="243">
        <v>2.2000000000000002</v>
      </c>
      <c r="I1010" s="244"/>
      <c r="J1010" s="240"/>
      <c r="K1010" s="240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9" t="s">
        <v>288</v>
      </c>
      <c r="AU1010" s="249" t="s">
        <v>85</v>
      </c>
      <c r="AV1010" s="13" t="s">
        <v>85</v>
      </c>
      <c r="AW1010" s="13" t="s">
        <v>33</v>
      </c>
      <c r="AX1010" s="13" t="s">
        <v>21</v>
      </c>
      <c r="AY1010" s="249" t="s">
        <v>277</v>
      </c>
    </row>
    <row r="1011" s="2" customFormat="1" ht="20.5" customHeight="1">
      <c r="A1011" s="39"/>
      <c r="B1011" s="40"/>
      <c r="C1011" s="261" t="s">
        <v>1963</v>
      </c>
      <c r="D1011" s="261" t="s">
        <v>400</v>
      </c>
      <c r="E1011" s="262" t="s">
        <v>1964</v>
      </c>
      <c r="F1011" s="263" t="s">
        <v>1965</v>
      </c>
      <c r="G1011" s="264" t="s">
        <v>607</v>
      </c>
      <c r="H1011" s="265">
        <v>2.2440000000000002</v>
      </c>
      <c r="I1011" s="266"/>
      <c r="J1011" s="267">
        <f>ROUND(I1011*H1011,2)</f>
        <v>0</v>
      </c>
      <c r="K1011" s="263" t="s">
        <v>1</v>
      </c>
      <c r="L1011" s="268"/>
      <c r="M1011" s="269" t="s">
        <v>1</v>
      </c>
      <c r="N1011" s="270" t="s">
        <v>41</v>
      </c>
      <c r="O1011" s="92"/>
      <c r="P1011" s="230">
        <f>O1011*H1011</f>
        <v>0</v>
      </c>
      <c r="Q1011" s="230">
        <v>0.00027999999999999998</v>
      </c>
      <c r="R1011" s="230">
        <f>Q1011*H1011</f>
        <v>0.00062832000000000003</v>
      </c>
      <c r="S1011" s="230">
        <v>0</v>
      </c>
      <c r="T1011" s="231">
        <f>S1011*H1011</f>
        <v>0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32" t="s">
        <v>476</v>
      </c>
      <c r="AT1011" s="232" t="s">
        <v>400</v>
      </c>
      <c r="AU1011" s="232" t="s">
        <v>85</v>
      </c>
      <c r="AY1011" s="18" t="s">
        <v>277</v>
      </c>
      <c r="BE1011" s="233">
        <f>IF(N1011="základní",J1011,0)</f>
        <v>0</v>
      </c>
      <c r="BF1011" s="233">
        <f>IF(N1011="snížená",J1011,0)</f>
        <v>0</v>
      </c>
      <c r="BG1011" s="233">
        <f>IF(N1011="zákl. přenesená",J1011,0)</f>
        <v>0</v>
      </c>
      <c r="BH1011" s="233">
        <f>IF(N1011="sníž. přenesená",J1011,0)</f>
        <v>0</v>
      </c>
      <c r="BI1011" s="233">
        <f>IF(N1011="nulová",J1011,0)</f>
        <v>0</v>
      </c>
      <c r="BJ1011" s="18" t="s">
        <v>21</v>
      </c>
      <c r="BK1011" s="233">
        <f>ROUND(I1011*H1011,2)</f>
        <v>0</v>
      </c>
      <c r="BL1011" s="18" t="s">
        <v>377</v>
      </c>
      <c r="BM1011" s="232" t="s">
        <v>1966</v>
      </c>
    </row>
    <row r="1012" s="13" customFormat="1">
      <c r="A1012" s="13"/>
      <c r="B1012" s="239"/>
      <c r="C1012" s="240"/>
      <c r="D1012" s="234" t="s">
        <v>288</v>
      </c>
      <c r="E1012" s="241" t="s">
        <v>1</v>
      </c>
      <c r="F1012" s="242" t="s">
        <v>1967</v>
      </c>
      <c r="G1012" s="240"/>
      <c r="H1012" s="243">
        <v>2.2440000000000002</v>
      </c>
      <c r="I1012" s="244"/>
      <c r="J1012" s="240"/>
      <c r="K1012" s="240"/>
      <c r="L1012" s="245"/>
      <c r="M1012" s="246"/>
      <c r="N1012" s="247"/>
      <c r="O1012" s="247"/>
      <c r="P1012" s="247"/>
      <c r="Q1012" s="247"/>
      <c r="R1012" s="247"/>
      <c r="S1012" s="247"/>
      <c r="T1012" s="24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9" t="s">
        <v>288</v>
      </c>
      <c r="AU1012" s="249" t="s">
        <v>85</v>
      </c>
      <c r="AV1012" s="13" t="s">
        <v>85</v>
      </c>
      <c r="AW1012" s="13" t="s">
        <v>33</v>
      </c>
      <c r="AX1012" s="13" t="s">
        <v>21</v>
      </c>
      <c r="AY1012" s="249" t="s">
        <v>277</v>
      </c>
    </row>
    <row r="1013" s="2" customFormat="1" ht="14.5" customHeight="1">
      <c r="A1013" s="39"/>
      <c r="B1013" s="40"/>
      <c r="C1013" s="221" t="s">
        <v>1968</v>
      </c>
      <c r="D1013" s="221" t="s">
        <v>279</v>
      </c>
      <c r="E1013" s="222" t="s">
        <v>1969</v>
      </c>
      <c r="F1013" s="223" t="s">
        <v>1970</v>
      </c>
      <c r="G1013" s="224" t="s">
        <v>282</v>
      </c>
      <c r="H1013" s="225">
        <v>84.084999999999994</v>
      </c>
      <c r="I1013" s="226"/>
      <c r="J1013" s="227">
        <f>ROUND(I1013*H1013,2)</f>
        <v>0</v>
      </c>
      <c r="K1013" s="223" t="s">
        <v>283</v>
      </c>
      <c r="L1013" s="45"/>
      <c r="M1013" s="228" t="s">
        <v>1</v>
      </c>
      <c r="N1013" s="229" t="s">
        <v>41</v>
      </c>
      <c r="O1013" s="92"/>
      <c r="P1013" s="230">
        <f>O1013*H1013</f>
        <v>0</v>
      </c>
      <c r="Q1013" s="230">
        <v>3.0000000000000001E-05</v>
      </c>
      <c r="R1013" s="230">
        <f>Q1013*H1013</f>
        <v>0.0025225499999999997</v>
      </c>
      <c r="S1013" s="230">
        <v>0</v>
      </c>
      <c r="T1013" s="231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2" t="s">
        <v>377</v>
      </c>
      <c r="AT1013" s="232" t="s">
        <v>279</v>
      </c>
      <c r="AU1013" s="232" t="s">
        <v>85</v>
      </c>
      <c r="AY1013" s="18" t="s">
        <v>277</v>
      </c>
      <c r="BE1013" s="233">
        <f>IF(N1013="základní",J1013,0)</f>
        <v>0</v>
      </c>
      <c r="BF1013" s="233">
        <f>IF(N1013="snížená",J1013,0)</f>
        <v>0</v>
      </c>
      <c r="BG1013" s="233">
        <f>IF(N1013="zákl. přenesená",J1013,0)</f>
        <v>0</v>
      </c>
      <c r="BH1013" s="233">
        <f>IF(N1013="sníž. přenesená",J1013,0)</f>
        <v>0</v>
      </c>
      <c r="BI1013" s="233">
        <f>IF(N1013="nulová",J1013,0)</f>
        <v>0</v>
      </c>
      <c r="BJ1013" s="18" t="s">
        <v>21</v>
      </c>
      <c r="BK1013" s="233">
        <f>ROUND(I1013*H1013,2)</f>
        <v>0</v>
      </c>
      <c r="BL1013" s="18" t="s">
        <v>377</v>
      </c>
      <c r="BM1013" s="232" t="s">
        <v>1971</v>
      </c>
    </row>
    <row r="1014" s="2" customFormat="1">
      <c r="A1014" s="39"/>
      <c r="B1014" s="40"/>
      <c r="C1014" s="41"/>
      <c r="D1014" s="234" t="s">
        <v>286</v>
      </c>
      <c r="E1014" s="41"/>
      <c r="F1014" s="235" t="s">
        <v>1972</v>
      </c>
      <c r="G1014" s="41"/>
      <c r="H1014" s="41"/>
      <c r="I1014" s="236"/>
      <c r="J1014" s="41"/>
      <c r="K1014" s="41"/>
      <c r="L1014" s="45"/>
      <c r="M1014" s="237"/>
      <c r="N1014" s="238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286</v>
      </c>
      <c r="AU1014" s="18" t="s">
        <v>85</v>
      </c>
    </row>
    <row r="1015" s="13" customFormat="1">
      <c r="A1015" s="13"/>
      <c r="B1015" s="239"/>
      <c r="C1015" s="240"/>
      <c r="D1015" s="234" t="s">
        <v>288</v>
      </c>
      <c r="E1015" s="241" t="s">
        <v>1</v>
      </c>
      <c r="F1015" s="242" t="s">
        <v>161</v>
      </c>
      <c r="G1015" s="240"/>
      <c r="H1015" s="243">
        <v>84.084999999999994</v>
      </c>
      <c r="I1015" s="244"/>
      <c r="J1015" s="240"/>
      <c r="K1015" s="240"/>
      <c r="L1015" s="245"/>
      <c r="M1015" s="246"/>
      <c r="N1015" s="247"/>
      <c r="O1015" s="247"/>
      <c r="P1015" s="247"/>
      <c r="Q1015" s="247"/>
      <c r="R1015" s="247"/>
      <c r="S1015" s="247"/>
      <c r="T1015" s="24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9" t="s">
        <v>288</v>
      </c>
      <c r="AU1015" s="249" t="s">
        <v>85</v>
      </c>
      <c r="AV1015" s="13" t="s">
        <v>85</v>
      </c>
      <c r="AW1015" s="13" t="s">
        <v>33</v>
      </c>
      <c r="AX1015" s="13" t="s">
        <v>21</v>
      </c>
      <c r="AY1015" s="249" t="s">
        <v>277</v>
      </c>
    </row>
    <row r="1016" s="2" customFormat="1" ht="22.9" customHeight="1">
      <c r="A1016" s="39"/>
      <c r="B1016" s="40"/>
      <c r="C1016" s="221" t="s">
        <v>1973</v>
      </c>
      <c r="D1016" s="221" t="s">
        <v>279</v>
      </c>
      <c r="E1016" s="222" t="s">
        <v>1974</v>
      </c>
      <c r="F1016" s="223" t="s">
        <v>1975</v>
      </c>
      <c r="G1016" s="224" t="s">
        <v>316</v>
      </c>
      <c r="H1016" s="225">
        <v>0.875</v>
      </c>
      <c r="I1016" s="226"/>
      <c r="J1016" s="227">
        <f>ROUND(I1016*H1016,2)</f>
        <v>0</v>
      </c>
      <c r="K1016" s="223" t="s">
        <v>283</v>
      </c>
      <c r="L1016" s="45"/>
      <c r="M1016" s="228" t="s">
        <v>1</v>
      </c>
      <c r="N1016" s="229" t="s">
        <v>41</v>
      </c>
      <c r="O1016" s="92"/>
      <c r="P1016" s="230">
        <f>O1016*H1016</f>
        <v>0</v>
      </c>
      <c r="Q1016" s="230">
        <v>0</v>
      </c>
      <c r="R1016" s="230">
        <f>Q1016*H1016</f>
        <v>0</v>
      </c>
      <c r="S1016" s="230">
        <v>0</v>
      </c>
      <c r="T1016" s="231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2" t="s">
        <v>377</v>
      </c>
      <c r="AT1016" s="232" t="s">
        <v>279</v>
      </c>
      <c r="AU1016" s="232" t="s">
        <v>85</v>
      </c>
      <c r="AY1016" s="18" t="s">
        <v>277</v>
      </c>
      <c r="BE1016" s="233">
        <f>IF(N1016="základní",J1016,0)</f>
        <v>0</v>
      </c>
      <c r="BF1016" s="233">
        <f>IF(N1016="snížená",J1016,0)</f>
        <v>0</v>
      </c>
      <c r="BG1016" s="233">
        <f>IF(N1016="zákl. přenesená",J1016,0)</f>
        <v>0</v>
      </c>
      <c r="BH1016" s="233">
        <f>IF(N1016="sníž. přenesená",J1016,0)</f>
        <v>0</v>
      </c>
      <c r="BI1016" s="233">
        <f>IF(N1016="nulová",J1016,0)</f>
        <v>0</v>
      </c>
      <c r="BJ1016" s="18" t="s">
        <v>21</v>
      </c>
      <c r="BK1016" s="233">
        <f>ROUND(I1016*H1016,2)</f>
        <v>0</v>
      </c>
      <c r="BL1016" s="18" t="s">
        <v>377</v>
      </c>
      <c r="BM1016" s="232" t="s">
        <v>1976</v>
      </c>
    </row>
    <row r="1017" s="2" customFormat="1">
      <c r="A1017" s="39"/>
      <c r="B1017" s="40"/>
      <c r="C1017" s="41"/>
      <c r="D1017" s="234" t="s">
        <v>286</v>
      </c>
      <c r="E1017" s="41"/>
      <c r="F1017" s="235" t="s">
        <v>1977</v>
      </c>
      <c r="G1017" s="41"/>
      <c r="H1017" s="41"/>
      <c r="I1017" s="236"/>
      <c r="J1017" s="41"/>
      <c r="K1017" s="41"/>
      <c r="L1017" s="45"/>
      <c r="M1017" s="237"/>
      <c r="N1017" s="238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286</v>
      </c>
      <c r="AU1017" s="18" t="s">
        <v>85</v>
      </c>
    </row>
    <row r="1018" s="12" customFormat="1" ht="22.8" customHeight="1">
      <c r="A1018" s="12"/>
      <c r="B1018" s="205"/>
      <c r="C1018" s="206"/>
      <c r="D1018" s="207" t="s">
        <v>75</v>
      </c>
      <c r="E1018" s="219" t="s">
        <v>1978</v>
      </c>
      <c r="F1018" s="219" t="s">
        <v>1979</v>
      </c>
      <c r="G1018" s="206"/>
      <c r="H1018" s="206"/>
      <c r="I1018" s="209"/>
      <c r="J1018" s="220">
        <f>BK1018</f>
        <v>0</v>
      </c>
      <c r="K1018" s="206"/>
      <c r="L1018" s="211"/>
      <c r="M1018" s="212"/>
      <c r="N1018" s="213"/>
      <c r="O1018" s="213"/>
      <c r="P1018" s="214">
        <f>SUM(P1019:P1058)</f>
        <v>0</v>
      </c>
      <c r="Q1018" s="213"/>
      <c r="R1018" s="214">
        <f>SUM(R1019:R1058)</f>
        <v>1.4742472999999998</v>
      </c>
      <c r="S1018" s="213"/>
      <c r="T1018" s="215">
        <f>SUM(T1019:T1058)</f>
        <v>0</v>
      </c>
      <c r="U1018" s="12"/>
      <c r="V1018" s="12"/>
      <c r="W1018" s="12"/>
      <c r="X1018" s="12"/>
      <c r="Y1018" s="12"/>
      <c r="Z1018" s="12"/>
      <c r="AA1018" s="12"/>
      <c r="AB1018" s="12"/>
      <c r="AC1018" s="12"/>
      <c r="AD1018" s="12"/>
      <c r="AE1018" s="12"/>
      <c r="AR1018" s="216" t="s">
        <v>85</v>
      </c>
      <c r="AT1018" s="217" t="s">
        <v>75</v>
      </c>
      <c r="AU1018" s="217" t="s">
        <v>21</v>
      </c>
      <c r="AY1018" s="216" t="s">
        <v>277</v>
      </c>
      <c r="BK1018" s="218">
        <f>SUM(BK1019:BK1058)</f>
        <v>0</v>
      </c>
    </row>
    <row r="1019" s="2" customFormat="1" ht="22.9" customHeight="1">
      <c r="A1019" s="39"/>
      <c r="B1019" s="40"/>
      <c r="C1019" s="221" t="s">
        <v>1980</v>
      </c>
      <c r="D1019" s="221" t="s">
        <v>279</v>
      </c>
      <c r="E1019" s="222" t="s">
        <v>1981</v>
      </c>
      <c r="F1019" s="223" t="s">
        <v>1982</v>
      </c>
      <c r="G1019" s="224" t="s">
        <v>282</v>
      </c>
      <c r="H1019" s="225">
        <v>75.489999999999995</v>
      </c>
      <c r="I1019" s="226"/>
      <c r="J1019" s="227">
        <f>ROUND(I1019*H1019,2)</f>
        <v>0</v>
      </c>
      <c r="K1019" s="223" t="s">
        <v>283</v>
      </c>
      <c r="L1019" s="45"/>
      <c r="M1019" s="228" t="s">
        <v>1</v>
      </c>
      <c r="N1019" s="229" t="s">
        <v>41</v>
      </c>
      <c r="O1019" s="92"/>
      <c r="P1019" s="230">
        <f>O1019*H1019</f>
        <v>0</v>
      </c>
      <c r="Q1019" s="230">
        <v>0.0051999999999999998</v>
      </c>
      <c r="R1019" s="230">
        <f>Q1019*H1019</f>
        <v>0.39254799999999995</v>
      </c>
      <c r="S1019" s="230">
        <v>0</v>
      </c>
      <c r="T1019" s="231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2" t="s">
        <v>377</v>
      </c>
      <c r="AT1019" s="232" t="s">
        <v>279</v>
      </c>
      <c r="AU1019" s="232" t="s">
        <v>85</v>
      </c>
      <c r="AY1019" s="18" t="s">
        <v>277</v>
      </c>
      <c r="BE1019" s="233">
        <f>IF(N1019="základní",J1019,0)</f>
        <v>0</v>
      </c>
      <c r="BF1019" s="233">
        <f>IF(N1019="snížená",J1019,0)</f>
        <v>0</v>
      </c>
      <c r="BG1019" s="233">
        <f>IF(N1019="zákl. přenesená",J1019,0)</f>
        <v>0</v>
      </c>
      <c r="BH1019" s="233">
        <f>IF(N1019="sníž. přenesená",J1019,0)</f>
        <v>0</v>
      </c>
      <c r="BI1019" s="233">
        <f>IF(N1019="nulová",J1019,0)</f>
        <v>0</v>
      </c>
      <c r="BJ1019" s="18" t="s">
        <v>21</v>
      </c>
      <c r="BK1019" s="233">
        <f>ROUND(I1019*H1019,2)</f>
        <v>0</v>
      </c>
      <c r="BL1019" s="18" t="s">
        <v>377</v>
      </c>
      <c r="BM1019" s="232" t="s">
        <v>1983</v>
      </c>
    </row>
    <row r="1020" s="2" customFormat="1">
      <c r="A1020" s="39"/>
      <c r="B1020" s="40"/>
      <c r="C1020" s="41"/>
      <c r="D1020" s="234" t="s">
        <v>286</v>
      </c>
      <c r="E1020" s="41"/>
      <c r="F1020" s="235" t="s">
        <v>1984</v>
      </c>
      <c r="G1020" s="41"/>
      <c r="H1020" s="41"/>
      <c r="I1020" s="236"/>
      <c r="J1020" s="41"/>
      <c r="K1020" s="41"/>
      <c r="L1020" s="45"/>
      <c r="M1020" s="237"/>
      <c r="N1020" s="238"/>
      <c r="O1020" s="92"/>
      <c r="P1020" s="92"/>
      <c r="Q1020" s="92"/>
      <c r="R1020" s="92"/>
      <c r="S1020" s="92"/>
      <c r="T1020" s="93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286</v>
      </c>
      <c r="AU1020" s="18" t="s">
        <v>85</v>
      </c>
    </row>
    <row r="1021" s="13" customFormat="1">
      <c r="A1021" s="13"/>
      <c r="B1021" s="239"/>
      <c r="C1021" s="240"/>
      <c r="D1021" s="234" t="s">
        <v>288</v>
      </c>
      <c r="E1021" s="241" t="s">
        <v>1</v>
      </c>
      <c r="F1021" s="242" t="s">
        <v>1985</v>
      </c>
      <c r="G1021" s="240"/>
      <c r="H1021" s="243">
        <v>5.4000000000000004</v>
      </c>
      <c r="I1021" s="244"/>
      <c r="J1021" s="240"/>
      <c r="K1021" s="240"/>
      <c r="L1021" s="245"/>
      <c r="M1021" s="246"/>
      <c r="N1021" s="247"/>
      <c r="O1021" s="247"/>
      <c r="P1021" s="247"/>
      <c r="Q1021" s="247"/>
      <c r="R1021" s="247"/>
      <c r="S1021" s="247"/>
      <c r="T1021" s="24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9" t="s">
        <v>288</v>
      </c>
      <c r="AU1021" s="249" t="s">
        <v>85</v>
      </c>
      <c r="AV1021" s="13" t="s">
        <v>85</v>
      </c>
      <c r="AW1021" s="13" t="s">
        <v>33</v>
      </c>
      <c r="AX1021" s="13" t="s">
        <v>76</v>
      </c>
      <c r="AY1021" s="249" t="s">
        <v>277</v>
      </c>
    </row>
    <row r="1022" s="13" customFormat="1">
      <c r="A1022" s="13"/>
      <c r="B1022" s="239"/>
      <c r="C1022" s="240"/>
      <c r="D1022" s="234" t="s">
        <v>288</v>
      </c>
      <c r="E1022" s="241" t="s">
        <v>1</v>
      </c>
      <c r="F1022" s="242" t="s">
        <v>1986</v>
      </c>
      <c r="G1022" s="240"/>
      <c r="H1022" s="243">
        <v>4.4699999999999998</v>
      </c>
      <c r="I1022" s="244"/>
      <c r="J1022" s="240"/>
      <c r="K1022" s="240"/>
      <c r="L1022" s="245"/>
      <c r="M1022" s="246"/>
      <c r="N1022" s="247"/>
      <c r="O1022" s="247"/>
      <c r="P1022" s="247"/>
      <c r="Q1022" s="247"/>
      <c r="R1022" s="247"/>
      <c r="S1022" s="247"/>
      <c r="T1022" s="24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9" t="s">
        <v>288</v>
      </c>
      <c r="AU1022" s="249" t="s">
        <v>85</v>
      </c>
      <c r="AV1022" s="13" t="s">
        <v>85</v>
      </c>
      <c r="AW1022" s="13" t="s">
        <v>33</v>
      </c>
      <c r="AX1022" s="13" t="s">
        <v>76</v>
      </c>
      <c r="AY1022" s="249" t="s">
        <v>277</v>
      </c>
    </row>
    <row r="1023" s="13" customFormat="1">
      <c r="A1023" s="13"/>
      <c r="B1023" s="239"/>
      <c r="C1023" s="240"/>
      <c r="D1023" s="234" t="s">
        <v>288</v>
      </c>
      <c r="E1023" s="241" t="s">
        <v>1</v>
      </c>
      <c r="F1023" s="242" t="s">
        <v>1987</v>
      </c>
      <c r="G1023" s="240"/>
      <c r="H1023" s="243">
        <v>1.2</v>
      </c>
      <c r="I1023" s="244"/>
      <c r="J1023" s="240"/>
      <c r="K1023" s="240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9" t="s">
        <v>288</v>
      </c>
      <c r="AU1023" s="249" t="s">
        <v>85</v>
      </c>
      <c r="AV1023" s="13" t="s">
        <v>85</v>
      </c>
      <c r="AW1023" s="13" t="s">
        <v>33</v>
      </c>
      <c r="AX1023" s="13" t="s">
        <v>76</v>
      </c>
      <c r="AY1023" s="249" t="s">
        <v>277</v>
      </c>
    </row>
    <row r="1024" s="13" customFormat="1">
      <c r="A1024" s="13"/>
      <c r="B1024" s="239"/>
      <c r="C1024" s="240"/>
      <c r="D1024" s="234" t="s">
        <v>288</v>
      </c>
      <c r="E1024" s="241" t="s">
        <v>1</v>
      </c>
      <c r="F1024" s="242" t="s">
        <v>1988</v>
      </c>
      <c r="G1024" s="240"/>
      <c r="H1024" s="243">
        <v>26.222999999999999</v>
      </c>
      <c r="I1024" s="244"/>
      <c r="J1024" s="240"/>
      <c r="K1024" s="240"/>
      <c r="L1024" s="245"/>
      <c r="M1024" s="246"/>
      <c r="N1024" s="247"/>
      <c r="O1024" s="247"/>
      <c r="P1024" s="247"/>
      <c r="Q1024" s="247"/>
      <c r="R1024" s="247"/>
      <c r="S1024" s="247"/>
      <c r="T1024" s="24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9" t="s">
        <v>288</v>
      </c>
      <c r="AU1024" s="249" t="s">
        <v>85</v>
      </c>
      <c r="AV1024" s="13" t="s">
        <v>85</v>
      </c>
      <c r="AW1024" s="13" t="s">
        <v>33</v>
      </c>
      <c r="AX1024" s="13" t="s">
        <v>76</v>
      </c>
      <c r="AY1024" s="249" t="s">
        <v>277</v>
      </c>
    </row>
    <row r="1025" s="13" customFormat="1">
      <c r="A1025" s="13"/>
      <c r="B1025" s="239"/>
      <c r="C1025" s="240"/>
      <c r="D1025" s="234" t="s">
        <v>288</v>
      </c>
      <c r="E1025" s="241" t="s">
        <v>1</v>
      </c>
      <c r="F1025" s="242" t="s">
        <v>1989</v>
      </c>
      <c r="G1025" s="240"/>
      <c r="H1025" s="243">
        <v>9.8580000000000005</v>
      </c>
      <c r="I1025" s="244"/>
      <c r="J1025" s="240"/>
      <c r="K1025" s="240"/>
      <c r="L1025" s="245"/>
      <c r="M1025" s="246"/>
      <c r="N1025" s="247"/>
      <c r="O1025" s="247"/>
      <c r="P1025" s="247"/>
      <c r="Q1025" s="247"/>
      <c r="R1025" s="247"/>
      <c r="S1025" s="247"/>
      <c r="T1025" s="24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9" t="s">
        <v>288</v>
      </c>
      <c r="AU1025" s="249" t="s">
        <v>85</v>
      </c>
      <c r="AV1025" s="13" t="s">
        <v>85</v>
      </c>
      <c r="AW1025" s="13" t="s">
        <v>33</v>
      </c>
      <c r="AX1025" s="13" t="s">
        <v>76</v>
      </c>
      <c r="AY1025" s="249" t="s">
        <v>277</v>
      </c>
    </row>
    <row r="1026" s="13" customFormat="1">
      <c r="A1026" s="13"/>
      <c r="B1026" s="239"/>
      <c r="C1026" s="240"/>
      <c r="D1026" s="234" t="s">
        <v>288</v>
      </c>
      <c r="E1026" s="241" t="s">
        <v>1</v>
      </c>
      <c r="F1026" s="242" t="s">
        <v>1990</v>
      </c>
      <c r="G1026" s="240"/>
      <c r="H1026" s="243">
        <v>8.0180000000000007</v>
      </c>
      <c r="I1026" s="244"/>
      <c r="J1026" s="240"/>
      <c r="K1026" s="240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288</v>
      </c>
      <c r="AU1026" s="249" t="s">
        <v>85</v>
      </c>
      <c r="AV1026" s="13" t="s">
        <v>85</v>
      </c>
      <c r="AW1026" s="13" t="s">
        <v>33</v>
      </c>
      <c r="AX1026" s="13" t="s">
        <v>76</v>
      </c>
      <c r="AY1026" s="249" t="s">
        <v>277</v>
      </c>
    </row>
    <row r="1027" s="13" customFormat="1">
      <c r="A1027" s="13"/>
      <c r="B1027" s="239"/>
      <c r="C1027" s="240"/>
      <c r="D1027" s="234" t="s">
        <v>288</v>
      </c>
      <c r="E1027" s="241" t="s">
        <v>1</v>
      </c>
      <c r="F1027" s="242" t="s">
        <v>1991</v>
      </c>
      <c r="G1027" s="240"/>
      <c r="H1027" s="243">
        <v>1.3500000000000001</v>
      </c>
      <c r="I1027" s="244"/>
      <c r="J1027" s="240"/>
      <c r="K1027" s="240"/>
      <c r="L1027" s="245"/>
      <c r="M1027" s="246"/>
      <c r="N1027" s="247"/>
      <c r="O1027" s="247"/>
      <c r="P1027" s="247"/>
      <c r="Q1027" s="247"/>
      <c r="R1027" s="247"/>
      <c r="S1027" s="247"/>
      <c r="T1027" s="24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9" t="s">
        <v>288</v>
      </c>
      <c r="AU1027" s="249" t="s">
        <v>85</v>
      </c>
      <c r="AV1027" s="13" t="s">
        <v>85</v>
      </c>
      <c r="AW1027" s="13" t="s">
        <v>33</v>
      </c>
      <c r="AX1027" s="13" t="s">
        <v>76</v>
      </c>
      <c r="AY1027" s="249" t="s">
        <v>277</v>
      </c>
    </row>
    <row r="1028" s="13" customFormat="1">
      <c r="A1028" s="13"/>
      <c r="B1028" s="239"/>
      <c r="C1028" s="240"/>
      <c r="D1028" s="234" t="s">
        <v>288</v>
      </c>
      <c r="E1028" s="241" t="s">
        <v>1</v>
      </c>
      <c r="F1028" s="242" t="s">
        <v>1992</v>
      </c>
      <c r="G1028" s="240"/>
      <c r="H1028" s="243">
        <v>2.25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9" t="s">
        <v>288</v>
      </c>
      <c r="AU1028" s="249" t="s">
        <v>85</v>
      </c>
      <c r="AV1028" s="13" t="s">
        <v>85</v>
      </c>
      <c r="AW1028" s="13" t="s">
        <v>33</v>
      </c>
      <c r="AX1028" s="13" t="s">
        <v>76</v>
      </c>
      <c r="AY1028" s="249" t="s">
        <v>277</v>
      </c>
    </row>
    <row r="1029" s="13" customFormat="1">
      <c r="A1029" s="13"/>
      <c r="B1029" s="239"/>
      <c r="C1029" s="240"/>
      <c r="D1029" s="234" t="s">
        <v>288</v>
      </c>
      <c r="E1029" s="241" t="s">
        <v>1</v>
      </c>
      <c r="F1029" s="242" t="s">
        <v>1993</v>
      </c>
      <c r="G1029" s="240"/>
      <c r="H1029" s="243">
        <v>2.25</v>
      </c>
      <c r="I1029" s="244"/>
      <c r="J1029" s="240"/>
      <c r="K1029" s="240"/>
      <c r="L1029" s="245"/>
      <c r="M1029" s="246"/>
      <c r="N1029" s="247"/>
      <c r="O1029" s="247"/>
      <c r="P1029" s="247"/>
      <c r="Q1029" s="247"/>
      <c r="R1029" s="247"/>
      <c r="S1029" s="247"/>
      <c r="T1029" s="24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9" t="s">
        <v>288</v>
      </c>
      <c r="AU1029" s="249" t="s">
        <v>85</v>
      </c>
      <c r="AV1029" s="13" t="s">
        <v>85</v>
      </c>
      <c r="AW1029" s="13" t="s">
        <v>33</v>
      </c>
      <c r="AX1029" s="13" t="s">
        <v>76</v>
      </c>
      <c r="AY1029" s="249" t="s">
        <v>277</v>
      </c>
    </row>
    <row r="1030" s="13" customFormat="1">
      <c r="A1030" s="13"/>
      <c r="B1030" s="239"/>
      <c r="C1030" s="240"/>
      <c r="D1030" s="234" t="s">
        <v>288</v>
      </c>
      <c r="E1030" s="241" t="s">
        <v>1</v>
      </c>
      <c r="F1030" s="242" t="s">
        <v>1994</v>
      </c>
      <c r="G1030" s="240"/>
      <c r="H1030" s="243">
        <v>14.471</v>
      </c>
      <c r="I1030" s="244"/>
      <c r="J1030" s="240"/>
      <c r="K1030" s="240"/>
      <c r="L1030" s="245"/>
      <c r="M1030" s="246"/>
      <c r="N1030" s="247"/>
      <c r="O1030" s="247"/>
      <c r="P1030" s="247"/>
      <c r="Q1030" s="247"/>
      <c r="R1030" s="247"/>
      <c r="S1030" s="247"/>
      <c r="T1030" s="24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9" t="s">
        <v>288</v>
      </c>
      <c r="AU1030" s="249" t="s">
        <v>85</v>
      </c>
      <c r="AV1030" s="13" t="s">
        <v>85</v>
      </c>
      <c r="AW1030" s="13" t="s">
        <v>33</v>
      </c>
      <c r="AX1030" s="13" t="s">
        <v>76</v>
      </c>
      <c r="AY1030" s="249" t="s">
        <v>277</v>
      </c>
    </row>
    <row r="1031" s="14" customFormat="1">
      <c r="A1031" s="14"/>
      <c r="B1031" s="250"/>
      <c r="C1031" s="251"/>
      <c r="D1031" s="234" t="s">
        <v>288</v>
      </c>
      <c r="E1031" s="252" t="s">
        <v>183</v>
      </c>
      <c r="F1031" s="253" t="s">
        <v>302</v>
      </c>
      <c r="G1031" s="251"/>
      <c r="H1031" s="254">
        <v>75.489999999999995</v>
      </c>
      <c r="I1031" s="255"/>
      <c r="J1031" s="251"/>
      <c r="K1031" s="251"/>
      <c r="L1031" s="256"/>
      <c r="M1031" s="257"/>
      <c r="N1031" s="258"/>
      <c r="O1031" s="258"/>
      <c r="P1031" s="258"/>
      <c r="Q1031" s="258"/>
      <c r="R1031" s="258"/>
      <c r="S1031" s="258"/>
      <c r="T1031" s="25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60" t="s">
        <v>288</v>
      </c>
      <c r="AU1031" s="260" t="s">
        <v>85</v>
      </c>
      <c r="AV1031" s="14" t="s">
        <v>284</v>
      </c>
      <c r="AW1031" s="14" t="s">
        <v>33</v>
      </c>
      <c r="AX1031" s="14" t="s">
        <v>21</v>
      </c>
      <c r="AY1031" s="260" t="s">
        <v>277</v>
      </c>
    </row>
    <row r="1032" s="2" customFormat="1" ht="20.5" customHeight="1">
      <c r="A1032" s="39"/>
      <c r="B1032" s="40"/>
      <c r="C1032" s="261" t="s">
        <v>1995</v>
      </c>
      <c r="D1032" s="261" t="s">
        <v>400</v>
      </c>
      <c r="E1032" s="262" t="s">
        <v>1996</v>
      </c>
      <c r="F1032" s="263" t="s">
        <v>1997</v>
      </c>
      <c r="G1032" s="264" t="s">
        <v>282</v>
      </c>
      <c r="H1032" s="265">
        <v>83.039000000000001</v>
      </c>
      <c r="I1032" s="266"/>
      <c r="J1032" s="267">
        <f>ROUND(I1032*H1032,2)</f>
        <v>0</v>
      </c>
      <c r="K1032" s="263" t="s">
        <v>1</v>
      </c>
      <c r="L1032" s="268"/>
      <c r="M1032" s="269" t="s">
        <v>1</v>
      </c>
      <c r="N1032" s="270" t="s">
        <v>41</v>
      </c>
      <c r="O1032" s="92"/>
      <c r="P1032" s="230">
        <f>O1032*H1032</f>
        <v>0</v>
      </c>
      <c r="Q1032" s="230">
        <v>0.0118</v>
      </c>
      <c r="R1032" s="230">
        <f>Q1032*H1032</f>
        <v>0.97986019999999996</v>
      </c>
      <c r="S1032" s="230">
        <v>0</v>
      </c>
      <c r="T1032" s="231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2" t="s">
        <v>476</v>
      </c>
      <c r="AT1032" s="232" t="s">
        <v>400</v>
      </c>
      <c r="AU1032" s="232" t="s">
        <v>85</v>
      </c>
      <c r="AY1032" s="18" t="s">
        <v>277</v>
      </c>
      <c r="BE1032" s="233">
        <f>IF(N1032="základní",J1032,0)</f>
        <v>0</v>
      </c>
      <c r="BF1032" s="233">
        <f>IF(N1032="snížená",J1032,0)</f>
        <v>0</v>
      </c>
      <c r="BG1032" s="233">
        <f>IF(N1032="zákl. přenesená",J1032,0)</f>
        <v>0</v>
      </c>
      <c r="BH1032" s="233">
        <f>IF(N1032="sníž. přenesená",J1032,0)</f>
        <v>0</v>
      </c>
      <c r="BI1032" s="233">
        <f>IF(N1032="nulová",J1032,0)</f>
        <v>0</v>
      </c>
      <c r="BJ1032" s="18" t="s">
        <v>21</v>
      </c>
      <c r="BK1032" s="233">
        <f>ROUND(I1032*H1032,2)</f>
        <v>0</v>
      </c>
      <c r="BL1032" s="18" t="s">
        <v>377</v>
      </c>
      <c r="BM1032" s="232" t="s">
        <v>1998</v>
      </c>
    </row>
    <row r="1033" s="2" customFormat="1">
      <c r="A1033" s="39"/>
      <c r="B1033" s="40"/>
      <c r="C1033" s="41"/>
      <c r="D1033" s="234" t="s">
        <v>286</v>
      </c>
      <c r="E1033" s="41"/>
      <c r="F1033" s="235" t="s">
        <v>1999</v>
      </c>
      <c r="G1033" s="41"/>
      <c r="H1033" s="41"/>
      <c r="I1033" s="236"/>
      <c r="J1033" s="41"/>
      <c r="K1033" s="41"/>
      <c r="L1033" s="45"/>
      <c r="M1033" s="237"/>
      <c r="N1033" s="238"/>
      <c r="O1033" s="92"/>
      <c r="P1033" s="92"/>
      <c r="Q1033" s="92"/>
      <c r="R1033" s="92"/>
      <c r="S1033" s="92"/>
      <c r="T1033" s="93"/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T1033" s="18" t="s">
        <v>286</v>
      </c>
      <c r="AU1033" s="18" t="s">
        <v>85</v>
      </c>
    </row>
    <row r="1034" s="13" customFormat="1">
      <c r="A1034" s="13"/>
      <c r="B1034" s="239"/>
      <c r="C1034" s="240"/>
      <c r="D1034" s="234" t="s">
        <v>288</v>
      </c>
      <c r="E1034" s="241" t="s">
        <v>1</v>
      </c>
      <c r="F1034" s="242" t="s">
        <v>2000</v>
      </c>
      <c r="G1034" s="240"/>
      <c r="H1034" s="243">
        <v>83.039000000000001</v>
      </c>
      <c r="I1034" s="244"/>
      <c r="J1034" s="240"/>
      <c r="K1034" s="240"/>
      <c r="L1034" s="245"/>
      <c r="M1034" s="246"/>
      <c r="N1034" s="247"/>
      <c r="O1034" s="247"/>
      <c r="P1034" s="247"/>
      <c r="Q1034" s="247"/>
      <c r="R1034" s="247"/>
      <c r="S1034" s="247"/>
      <c r="T1034" s="24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9" t="s">
        <v>288</v>
      </c>
      <c r="AU1034" s="249" t="s">
        <v>85</v>
      </c>
      <c r="AV1034" s="13" t="s">
        <v>85</v>
      </c>
      <c r="AW1034" s="13" t="s">
        <v>33</v>
      </c>
      <c r="AX1034" s="13" t="s">
        <v>21</v>
      </c>
      <c r="AY1034" s="249" t="s">
        <v>277</v>
      </c>
    </row>
    <row r="1035" s="2" customFormat="1" ht="22.9" customHeight="1">
      <c r="A1035" s="39"/>
      <c r="B1035" s="40"/>
      <c r="C1035" s="221" t="s">
        <v>2001</v>
      </c>
      <c r="D1035" s="221" t="s">
        <v>279</v>
      </c>
      <c r="E1035" s="222" t="s">
        <v>2002</v>
      </c>
      <c r="F1035" s="223" t="s">
        <v>2003</v>
      </c>
      <c r="G1035" s="224" t="s">
        <v>282</v>
      </c>
      <c r="H1035" s="225">
        <v>0.5</v>
      </c>
      <c r="I1035" s="226"/>
      <c r="J1035" s="227">
        <f>ROUND(I1035*H1035,2)</f>
        <v>0</v>
      </c>
      <c r="K1035" s="223" t="s">
        <v>283</v>
      </c>
      <c r="L1035" s="45"/>
      <c r="M1035" s="228" t="s">
        <v>1</v>
      </c>
      <c r="N1035" s="229" t="s">
        <v>41</v>
      </c>
      <c r="O1035" s="92"/>
      <c r="P1035" s="230">
        <f>O1035*H1035</f>
        <v>0</v>
      </c>
      <c r="Q1035" s="230">
        <v>0.00058</v>
      </c>
      <c r="R1035" s="230">
        <f>Q1035*H1035</f>
        <v>0.00029</v>
      </c>
      <c r="S1035" s="230">
        <v>0</v>
      </c>
      <c r="T1035" s="231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32" t="s">
        <v>377</v>
      </c>
      <c r="AT1035" s="232" t="s">
        <v>279</v>
      </c>
      <c r="AU1035" s="232" t="s">
        <v>85</v>
      </c>
      <c r="AY1035" s="18" t="s">
        <v>277</v>
      </c>
      <c r="BE1035" s="233">
        <f>IF(N1035="základní",J1035,0)</f>
        <v>0</v>
      </c>
      <c r="BF1035" s="233">
        <f>IF(N1035="snížená",J1035,0)</f>
        <v>0</v>
      </c>
      <c r="BG1035" s="233">
        <f>IF(N1035="zákl. přenesená",J1035,0)</f>
        <v>0</v>
      </c>
      <c r="BH1035" s="233">
        <f>IF(N1035="sníž. přenesená",J1035,0)</f>
        <v>0</v>
      </c>
      <c r="BI1035" s="233">
        <f>IF(N1035="nulová",J1035,0)</f>
        <v>0</v>
      </c>
      <c r="BJ1035" s="18" t="s">
        <v>21</v>
      </c>
      <c r="BK1035" s="233">
        <f>ROUND(I1035*H1035,2)</f>
        <v>0</v>
      </c>
      <c r="BL1035" s="18" t="s">
        <v>377</v>
      </c>
      <c r="BM1035" s="232" t="s">
        <v>2004</v>
      </c>
    </row>
    <row r="1036" s="2" customFormat="1">
      <c r="A1036" s="39"/>
      <c r="B1036" s="40"/>
      <c r="C1036" s="41"/>
      <c r="D1036" s="234" t="s">
        <v>286</v>
      </c>
      <c r="E1036" s="41"/>
      <c r="F1036" s="235" t="s">
        <v>2005</v>
      </c>
      <c r="G1036" s="41"/>
      <c r="H1036" s="41"/>
      <c r="I1036" s="236"/>
      <c r="J1036" s="41"/>
      <c r="K1036" s="41"/>
      <c r="L1036" s="45"/>
      <c r="M1036" s="237"/>
      <c r="N1036" s="238"/>
      <c r="O1036" s="92"/>
      <c r="P1036" s="92"/>
      <c r="Q1036" s="92"/>
      <c r="R1036" s="92"/>
      <c r="S1036" s="92"/>
      <c r="T1036" s="93"/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T1036" s="18" t="s">
        <v>286</v>
      </c>
      <c r="AU1036" s="18" t="s">
        <v>85</v>
      </c>
    </row>
    <row r="1037" s="13" customFormat="1">
      <c r="A1037" s="13"/>
      <c r="B1037" s="239"/>
      <c r="C1037" s="240"/>
      <c r="D1037" s="234" t="s">
        <v>288</v>
      </c>
      <c r="E1037" s="241" t="s">
        <v>1</v>
      </c>
      <c r="F1037" s="242" t="s">
        <v>2006</v>
      </c>
      <c r="G1037" s="240"/>
      <c r="H1037" s="243">
        <v>0.5</v>
      </c>
      <c r="I1037" s="244"/>
      <c r="J1037" s="240"/>
      <c r="K1037" s="240"/>
      <c r="L1037" s="245"/>
      <c r="M1037" s="246"/>
      <c r="N1037" s="247"/>
      <c r="O1037" s="247"/>
      <c r="P1037" s="247"/>
      <c r="Q1037" s="247"/>
      <c r="R1037" s="247"/>
      <c r="S1037" s="247"/>
      <c r="T1037" s="248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9" t="s">
        <v>288</v>
      </c>
      <c r="AU1037" s="249" t="s">
        <v>85</v>
      </c>
      <c r="AV1037" s="13" t="s">
        <v>85</v>
      </c>
      <c r="AW1037" s="13" t="s">
        <v>33</v>
      </c>
      <c r="AX1037" s="13" t="s">
        <v>21</v>
      </c>
      <c r="AY1037" s="249" t="s">
        <v>277</v>
      </c>
    </row>
    <row r="1038" s="2" customFormat="1" ht="22.9" customHeight="1">
      <c r="A1038" s="39"/>
      <c r="B1038" s="40"/>
      <c r="C1038" s="261" t="s">
        <v>2007</v>
      </c>
      <c r="D1038" s="261" t="s">
        <v>400</v>
      </c>
      <c r="E1038" s="262" t="s">
        <v>2008</v>
      </c>
      <c r="F1038" s="263" t="s">
        <v>2009</v>
      </c>
      <c r="G1038" s="264" t="s">
        <v>282</v>
      </c>
      <c r="H1038" s="265">
        <v>0.55000000000000004</v>
      </c>
      <c r="I1038" s="266"/>
      <c r="J1038" s="267">
        <f>ROUND(I1038*H1038,2)</f>
        <v>0</v>
      </c>
      <c r="K1038" s="263" t="s">
        <v>1</v>
      </c>
      <c r="L1038" s="268"/>
      <c r="M1038" s="269" t="s">
        <v>1</v>
      </c>
      <c r="N1038" s="270" t="s">
        <v>41</v>
      </c>
      <c r="O1038" s="92"/>
      <c r="P1038" s="230">
        <f>O1038*H1038</f>
        <v>0</v>
      </c>
      <c r="Q1038" s="230">
        <v>0.01</v>
      </c>
      <c r="R1038" s="230">
        <f>Q1038*H1038</f>
        <v>0.0055000000000000005</v>
      </c>
      <c r="S1038" s="230">
        <v>0</v>
      </c>
      <c r="T1038" s="231">
        <f>S1038*H1038</f>
        <v>0</v>
      </c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R1038" s="232" t="s">
        <v>476</v>
      </c>
      <c r="AT1038" s="232" t="s">
        <v>400</v>
      </c>
      <c r="AU1038" s="232" t="s">
        <v>85</v>
      </c>
      <c r="AY1038" s="18" t="s">
        <v>277</v>
      </c>
      <c r="BE1038" s="233">
        <f>IF(N1038="základní",J1038,0)</f>
        <v>0</v>
      </c>
      <c r="BF1038" s="233">
        <f>IF(N1038="snížená",J1038,0)</f>
        <v>0</v>
      </c>
      <c r="BG1038" s="233">
        <f>IF(N1038="zákl. přenesená",J1038,0)</f>
        <v>0</v>
      </c>
      <c r="BH1038" s="233">
        <f>IF(N1038="sníž. přenesená",J1038,0)</f>
        <v>0</v>
      </c>
      <c r="BI1038" s="233">
        <f>IF(N1038="nulová",J1038,0)</f>
        <v>0</v>
      </c>
      <c r="BJ1038" s="18" t="s">
        <v>21</v>
      </c>
      <c r="BK1038" s="233">
        <f>ROUND(I1038*H1038,2)</f>
        <v>0</v>
      </c>
      <c r="BL1038" s="18" t="s">
        <v>377</v>
      </c>
      <c r="BM1038" s="232" t="s">
        <v>2010</v>
      </c>
    </row>
    <row r="1039" s="2" customFormat="1">
      <c r="A1039" s="39"/>
      <c r="B1039" s="40"/>
      <c r="C1039" s="41"/>
      <c r="D1039" s="234" t="s">
        <v>286</v>
      </c>
      <c r="E1039" s="41"/>
      <c r="F1039" s="235" t="s">
        <v>2011</v>
      </c>
      <c r="G1039" s="41"/>
      <c r="H1039" s="41"/>
      <c r="I1039" s="236"/>
      <c r="J1039" s="41"/>
      <c r="K1039" s="41"/>
      <c r="L1039" s="45"/>
      <c r="M1039" s="237"/>
      <c r="N1039" s="238"/>
      <c r="O1039" s="92"/>
      <c r="P1039" s="92"/>
      <c r="Q1039" s="92"/>
      <c r="R1039" s="92"/>
      <c r="S1039" s="92"/>
      <c r="T1039" s="93"/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T1039" s="18" t="s">
        <v>286</v>
      </c>
      <c r="AU1039" s="18" t="s">
        <v>85</v>
      </c>
    </row>
    <row r="1040" s="13" customFormat="1">
      <c r="A1040" s="13"/>
      <c r="B1040" s="239"/>
      <c r="C1040" s="240"/>
      <c r="D1040" s="234" t="s">
        <v>288</v>
      </c>
      <c r="E1040" s="240"/>
      <c r="F1040" s="242" t="s">
        <v>2012</v>
      </c>
      <c r="G1040" s="240"/>
      <c r="H1040" s="243">
        <v>0.55000000000000004</v>
      </c>
      <c r="I1040" s="244"/>
      <c r="J1040" s="240"/>
      <c r="K1040" s="240"/>
      <c r="L1040" s="245"/>
      <c r="M1040" s="246"/>
      <c r="N1040" s="247"/>
      <c r="O1040" s="247"/>
      <c r="P1040" s="247"/>
      <c r="Q1040" s="247"/>
      <c r="R1040" s="247"/>
      <c r="S1040" s="247"/>
      <c r="T1040" s="24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9" t="s">
        <v>288</v>
      </c>
      <c r="AU1040" s="249" t="s">
        <v>85</v>
      </c>
      <c r="AV1040" s="13" t="s">
        <v>85</v>
      </c>
      <c r="AW1040" s="13" t="s">
        <v>4</v>
      </c>
      <c r="AX1040" s="13" t="s">
        <v>21</v>
      </c>
      <c r="AY1040" s="249" t="s">
        <v>277</v>
      </c>
    </row>
    <row r="1041" s="2" customFormat="1" ht="22.9" customHeight="1">
      <c r="A1041" s="39"/>
      <c r="B1041" s="40"/>
      <c r="C1041" s="221" t="s">
        <v>2013</v>
      </c>
      <c r="D1041" s="221" t="s">
        <v>279</v>
      </c>
      <c r="E1041" s="222" t="s">
        <v>2014</v>
      </c>
      <c r="F1041" s="223" t="s">
        <v>2015</v>
      </c>
      <c r="G1041" s="224" t="s">
        <v>282</v>
      </c>
      <c r="H1041" s="225">
        <v>1.6799999999999999</v>
      </c>
      <c r="I1041" s="226"/>
      <c r="J1041" s="227">
        <f>ROUND(I1041*H1041,2)</f>
        <v>0</v>
      </c>
      <c r="K1041" s="223" t="s">
        <v>283</v>
      </c>
      <c r="L1041" s="45"/>
      <c r="M1041" s="228" t="s">
        <v>1</v>
      </c>
      <c r="N1041" s="229" t="s">
        <v>41</v>
      </c>
      <c r="O1041" s="92"/>
      <c r="P1041" s="230">
        <f>O1041*H1041</f>
        <v>0</v>
      </c>
      <c r="Q1041" s="230">
        <v>0.00063000000000000003</v>
      </c>
      <c r="R1041" s="230">
        <f>Q1041*H1041</f>
        <v>0.0010583999999999999</v>
      </c>
      <c r="S1041" s="230">
        <v>0</v>
      </c>
      <c r="T1041" s="231">
        <f>S1041*H1041</f>
        <v>0</v>
      </c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R1041" s="232" t="s">
        <v>377</v>
      </c>
      <c r="AT1041" s="232" t="s">
        <v>279</v>
      </c>
      <c r="AU1041" s="232" t="s">
        <v>85</v>
      </c>
      <c r="AY1041" s="18" t="s">
        <v>277</v>
      </c>
      <c r="BE1041" s="233">
        <f>IF(N1041="základní",J1041,0)</f>
        <v>0</v>
      </c>
      <c r="BF1041" s="233">
        <f>IF(N1041="snížená",J1041,0)</f>
        <v>0</v>
      </c>
      <c r="BG1041" s="233">
        <f>IF(N1041="zákl. přenesená",J1041,0)</f>
        <v>0</v>
      </c>
      <c r="BH1041" s="233">
        <f>IF(N1041="sníž. přenesená",J1041,0)</f>
        <v>0</v>
      </c>
      <c r="BI1041" s="233">
        <f>IF(N1041="nulová",J1041,0)</f>
        <v>0</v>
      </c>
      <c r="BJ1041" s="18" t="s">
        <v>21</v>
      </c>
      <c r="BK1041" s="233">
        <f>ROUND(I1041*H1041,2)</f>
        <v>0</v>
      </c>
      <c r="BL1041" s="18" t="s">
        <v>377</v>
      </c>
      <c r="BM1041" s="232" t="s">
        <v>2016</v>
      </c>
    </row>
    <row r="1042" s="2" customFormat="1">
      <c r="A1042" s="39"/>
      <c r="B1042" s="40"/>
      <c r="C1042" s="41"/>
      <c r="D1042" s="234" t="s">
        <v>286</v>
      </c>
      <c r="E1042" s="41"/>
      <c r="F1042" s="235" t="s">
        <v>2017</v>
      </c>
      <c r="G1042" s="41"/>
      <c r="H1042" s="41"/>
      <c r="I1042" s="236"/>
      <c r="J1042" s="41"/>
      <c r="K1042" s="41"/>
      <c r="L1042" s="45"/>
      <c r="M1042" s="237"/>
      <c r="N1042" s="238"/>
      <c r="O1042" s="92"/>
      <c r="P1042" s="92"/>
      <c r="Q1042" s="92"/>
      <c r="R1042" s="92"/>
      <c r="S1042" s="92"/>
      <c r="T1042" s="93"/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T1042" s="18" t="s">
        <v>286</v>
      </c>
      <c r="AU1042" s="18" t="s">
        <v>85</v>
      </c>
    </row>
    <row r="1043" s="13" customFormat="1">
      <c r="A1043" s="13"/>
      <c r="B1043" s="239"/>
      <c r="C1043" s="240"/>
      <c r="D1043" s="234" t="s">
        <v>288</v>
      </c>
      <c r="E1043" s="241" t="s">
        <v>1</v>
      </c>
      <c r="F1043" s="242" t="s">
        <v>2018</v>
      </c>
      <c r="G1043" s="240"/>
      <c r="H1043" s="243">
        <v>1.6799999999999999</v>
      </c>
      <c r="I1043" s="244"/>
      <c r="J1043" s="240"/>
      <c r="K1043" s="240"/>
      <c r="L1043" s="245"/>
      <c r="M1043" s="246"/>
      <c r="N1043" s="247"/>
      <c r="O1043" s="247"/>
      <c r="P1043" s="247"/>
      <c r="Q1043" s="247"/>
      <c r="R1043" s="247"/>
      <c r="S1043" s="247"/>
      <c r="T1043" s="24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9" t="s">
        <v>288</v>
      </c>
      <c r="AU1043" s="249" t="s">
        <v>85</v>
      </c>
      <c r="AV1043" s="13" t="s">
        <v>85</v>
      </c>
      <c r="AW1043" s="13" t="s">
        <v>33</v>
      </c>
      <c r="AX1043" s="13" t="s">
        <v>21</v>
      </c>
      <c r="AY1043" s="249" t="s">
        <v>277</v>
      </c>
    </row>
    <row r="1044" s="2" customFormat="1" ht="14.5" customHeight="1">
      <c r="A1044" s="39"/>
      <c r="B1044" s="40"/>
      <c r="C1044" s="261" t="s">
        <v>2019</v>
      </c>
      <c r="D1044" s="261" t="s">
        <v>400</v>
      </c>
      <c r="E1044" s="262" t="s">
        <v>2020</v>
      </c>
      <c r="F1044" s="263" t="s">
        <v>2021</v>
      </c>
      <c r="G1044" s="264" t="s">
        <v>380</v>
      </c>
      <c r="H1044" s="265">
        <v>7</v>
      </c>
      <c r="I1044" s="266"/>
      <c r="J1044" s="267">
        <f>ROUND(I1044*H1044,2)</f>
        <v>0</v>
      </c>
      <c r="K1044" s="263" t="s">
        <v>1</v>
      </c>
      <c r="L1044" s="268"/>
      <c r="M1044" s="269" t="s">
        <v>1</v>
      </c>
      <c r="N1044" s="270" t="s">
        <v>41</v>
      </c>
      <c r="O1044" s="92"/>
      <c r="P1044" s="230">
        <f>O1044*H1044</f>
        <v>0</v>
      </c>
      <c r="Q1044" s="230">
        <v>0.002</v>
      </c>
      <c r="R1044" s="230">
        <f>Q1044*H1044</f>
        <v>0.014</v>
      </c>
      <c r="S1044" s="230">
        <v>0</v>
      </c>
      <c r="T1044" s="231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32" t="s">
        <v>476</v>
      </c>
      <c r="AT1044" s="232" t="s">
        <v>400</v>
      </c>
      <c r="AU1044" s="232" t="s">
        <v>85</v>
      </c>
      <c r="AY1044" s="18" t="s">
        <v>277</v>
      </c>
      <c r="BE1044" s="233">
        <f>IF(N1044="základní",J1044,0)</f>
        <v>0</v>
      </c>
      <c r="BF1044" s="233">
        <f>IF(N1044="snížená",J1044,0)</f>
        <v>0</v>
      </c>
      <c r="BG1044" s="233">
        <f>IF(N1044="zákl. přenesená",J1044,0)</f>
        <v>0</v>
      </c>
      <c r="BH1044" s="233">
        <f>IF(N1044="sníž. přenesená",J1044,0)</f>
        <v>0</v>
      </c>
      <c r="BI1044" s="233">
        <f>IF(N1044="nulová",J1044,0)</f>
        <v>0</v>
      </c>
      <c r="BJ1044" s="18" t="s">
        <v>21</v>
      </c>
      <c r="BK1044" s="233">
        <f>ROUND(I1044*H1044,2)</f>
        <v>0</v>
      </c>
      <c r="BL1044" s="18" t="s">
        <v>377</v>
      </c>
      <c r="BM1044" s="232" t="s">
        <v>2022</v>
      </c>
    </row>
    <row r="1045" s="2" customFormat="1" ht="14.5" customHeight="1">
      <c r="A1045" s="39"/>
      <c r="B1045" s="40"/>
      <c r="C1045" s="221" t="s">
        <v>2023</v>
      </c>
      <c r="D1045" s="221" t="s">
        <v>279</v>
      </c>
      <c r="E1045" s="222" t="s">
        <v>2024</v>
      </c>
      <c r="F1045" s="223" t="s">
        <v>2025</v>
      </c>
      <c r="G1045" s="224" t="s">
        <v>282</v>
      </c>
      <c r="H1045" s="225">
        <v>75.489999999999995</v>
      </c>
      <c r="I1045" s="226"/>
      <c r="J1045" s="227">
        <f>ROUND(I1045*H1045,2)</f>
        <v>0</v>
      </c>
      <c r="K1045" s="223" t="s">
        <v>283</v>
      </c>
      <c r="L1045" s="45"/>
      <c r="M1045" s="228" t="s">
        <v>1</v>
      </c>
      <c r="N1045" s="229" t="s">
        <v>41</v>
      </c>
      <c r="O1045" s="92"/>
      <c r="P1045" s="230">
        <f>O1045*H1045</f>
        <v>0</v>
      </c>
      <c r="Q1045" s="230">
        <v>0.00029999999999999997</v>
      </c>
      <c r="R1045" s="230">
        <f>Q1045*H1045</f>
        <v>0.022646999999999997</v>
      </c>
      <c r="S1045" s="230">
        <v>0</v>
      </c>
      <c r="T1045" s="231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2" t="s">
        <v>377</v>
      </c>
      <c r="AT1045" s="232" t="s">
        <v>279</v>
      </c>
      <c r="AU1045" s="232" t="s">
        <v>85</v>
      </c>
      <c r="AY1045" s="18" t="s">
        <v>277</v>
      </c>
      <c r="BE1045" s="233">
        <f>IF(N1045="základní",J1045,0)</f>
        <v>0</v>
      </c>
      <c r="BF1045" s="233">
        <f>IF(N1045="snížená",J1045,0)</f>
        <v>0</v>
      </c>
      <c r="BG1045" s="233">
        <f>IF(N1045="zákl. přenesená",J1045,0)</f>
        <v>0</v>
      </c>
      <c r="BH1045" s="233">
        <f>IF(N1045="sníž. přenesená",J1045,0)</f>
        <v>0</v>
      </c>
      <c r="BI1045" s="233">
        <f>IF(N1045="nulová",J1045,0)</f>
        <v>0</v>
      </c>
      <c r="BJ1045" s="18" t="s">
        <v>21</v>
      </c>
      <c r="BK1045" s="233">
        <f>ROUND(I1045*H1045,2)</f>
        <v>0</v>
      </c>
      <c r="BL1045" s="18" t="s">
        <v>377</v>
      </c>
      <c r="BM1045" s="232" t="s">
        <v>2026</v>
      </c>
    </row>
    <row r="1046" s="2" customFormat="1">
      <c r="A1046" s="39"/>
      <c r="B1046" s="40"/>
      <c r="C1046" s="41"/>
      <c r="D1046" s="234" t="s">
        <v>286</v>
      </c>
      <c r="E1046" s="41"/>
      <c r="F1046" s="235" t="s">
        <v>2027</v>
      </c>
      <c r="G1046" s="41"/>
      <c r="H1046" s="41"/>
      <c r="I1046" s="236"/>
      <c r="J1046" s="41"/>
      <c r="K1046" s="41"/>
      <c r="L1046" s="45"/>
      <c r="M1046" s="237"/>
      <c r="N1046" s="238"/>
      <c r="O1046" s="92"/>
      <c r="P1046" s="92"/>
      <c r="Q1046" s="92"/>
      <c r="R1046" s="92"/>
      <c r="S1046" s="92"/>
      <c r="T1046" s="93"/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T1046" s="18" t="s">
        <v>286</v>
      </c>
      <c r="AU1046" s="18" t="s">
        <v>85</v>
      </c>
    </row>
    <row r="1047" s="13" customFormat="1">
      <c r="A1047" s="13"/>
      <c r="B1047" s="239"/>
      <c r="C1047" s="240"/>
      <c r="D1047" s="234" t="s">
        <v>288</v>
      </c>
      <c r="E1047" s="241" t="s">
        <v>1</v>
      </c>
      <c r="F1047" s="242" t="s">
        <v>183</v>
      </c>
      <c r="G1047" s="240"/>
      <c r="H1047" s="243">
        <v>75.489999999999995</v>
      </c>
      <c r="I1047" s="244"/>
      <c r="J1047" s="240"/>
      <c r="K1047" s="240"/>
      <c r="L1047" s="245"/>
      <c r="M1047" s="246"/>
      <c r="N1047" s="247"/>
      <c r="O1047" s="247"/>
      <c r="P1047" s="247"/>
      <c r="Q1047" s="247"/>
      <c r="R1047" s="247"/>
      <c r="S1047" s="247"/>
      <c r="T1047" s="24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9" t="s">
        <v>288</v>
      </c>
      <c r="AU1047" s="249" t="s">
        <v>85</v>
      </c>
      <c r="AV1047" s="13" t="s">
        <v>85</v>
      </c>
      <c r="AW1047" s="13" t="s">
        <v>33</v>
      </c>
      <c r="AX1047" s="13" t="s">
        <v>21</v>
      </c>
      <c r="AY1047" s="249" t="s">
        <v>277</v>
      </c>
    </row>
    <row r="1048" s="2" customFormat="1" ht="22.9" customHeight="1">
      <c r="A1048" s="39"/>
      <c r="B1048" s="40"/>
      <c r="C1048" s="221" t="s">
        <v>2028</v>
      </c>
      <c r="D1048" s="221" t="s">
        <v>279</v>
      </c>
      <c r="E1048" s="222" t="s">
        <v>2029</v>
      </c>
      <c r="F1048" s="223" t="s">
        <v>2030</v>
      </c>
      <c r="G1048" s="224" t="s">
        <v>607</v>
      </c>
      <c r="H1048" s="225">
        <v>8.5</v>
      </c>
      <c r="I1048" s="226"/>
      <c r="J1048" s="227">
        <f>ROUND(I1048*H1048,2)</f>
        <v>0</v>
      </c>
      <c r="K1048" s="223" t="s">
        <v>283</v>
      </c>
      <c r="L1048" s="45"/>
      <c r="M1048" s="228" t="s">
        <v>1</v>
      </c>
      <c r="N1048" s="229" t="s">
        <v>41</v>
      </c>
      <c r="O1048" s="92"/>
      <c r="P1048" s="230">
        <f>O1048*H1048</f>
        <v>0</v>
      </c>
      <c r="Q1048" s="230">
        <v>0.00032000000000000003</v>
      </c>
      <c r="R1048" s="230">
        <f>Q1048*H1048</f>
        <v>0.0027200000000000002</v>
      </c>
      <c r="S1048" s="230">
        <v>0</v>
      </c>
      <c r="T1048" s="231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32" t="s">
        <v>377</v>
      </c>
      <c r="AT1048" s="232" t="s">
        <v>279</v>
      </c>
      <c r="AU1048" s="232" t="s">
        <v>85</v>
      </c>
      <c r="AY1048" s="18" t="s">
        <v>277</v>
      </c>
      <c r="BE1048" s="233">
        <f>IF(N1048="základní",J1048,0)</f>
        <v>0</v>
      </c>
      <c r="BF1048" s="233">
        <f>IF(N1048="snížená",J1048,0)</f>
        <v>0</v>
      </c>
      <c r="BG1048" s="233">
        <f>IF(N1048="zákl. přenesená",J1048,0)</f>
        <v>0</v>
      </c>
      <c r="BH1048" s="233">
        <f>IF(N1048="sníž. přenesená",J1048,0)</f>
        <v>0</v>
      </c>
      <c r="BI1048" s="233">
        <f>IF(N1048="nulová",J1048,0)</f>
        <v>0</v>
      </c>
      <c r="BJ1048" s="18" t="s">
        <v>21</v>
      </c>
      <c r="BK1048" s="233">
        <f>ROUND(I1048*H1048,2)</f>
        <v>0</v>
      </c>
      <c r="BL1048" s="18" t="s">
        <v>377</v>
      </c>
      <c r="BM1048" s="232" t="s">
        <v>2031</v>
      </c>
    </row>
    <row r="1049" s="2" customFormat="1">
      <c r="A1049" s="39"/>
      <c r="B1049" s="40"/>
      <c r="C1049" s="41"/>
      <c r="D1049" s="234" t="s">
        <v>286</v>
      </c>
      <c r="E1049" s="41"/>
      <c r="F1049" s="235" t="s">
        <v>2032</v>
      </c>
      <c r="G1049" s="41"/>
      <c r="H1049" s="41"/>
      <c r="I1049" s="236"/>
      <c r="J1049" s="41"/>
      <c r="K1049" s="41"/>
      <c r="L1049" s="45"/>
      <c r="M1049" s="237"/>
      <c r="N1049" s="238"/>
      <c r="O1049" s="92"/>
      <c r="P1049" s="92"/>
      <c r="Q1049" s="92"/>
      <c r="R1049" s="92"/>
      <c r="S1049" s="92"/>
      <c r="T1049" s="93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286</v>
      </c>
      <c r="AU1049" s="18" t="s">
        <v>85</v>
      </c>
    </row>
    <row r="1050" s="13" customFormat="1">
      <c r="A1050" s="13"/>
      <c r="B1050" s="239"/>
      <c r="C1050" s="240"/>
      <c r="D1050" s="234" t="s">
        <v>288</v>
      </c>
      <c r="E1050" s="241" t="s">
        <v>1</v>
      </c>
      <c r="F1050" s="242" t="s">
        <v>217</v>
      </c>
      <c r="G1050" s="240"/>
      <c r="H1050" s="243">
        <v>8.5</v>
      </c>
      <c r="I1050" s="244"/>
      <c r="J1050" s="240"/>
      <c r="K1050" s="240"/>
      <c r="L1050" s="245"/>
      <c r="M1050" s="246"/>
      <c r="N1050" s="247"/>
      <c r="O1050" s="247"/>
      <c r="P1050" s="247"/>
      <c r="Q1050" s="247"/>
      <c r="R1050" s="247"/>
      <c r="S1050" s="247"/>
      <c r="T1050" s="24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9" t="s">
        <v>288</v>
      </c>
      <c r="AU1050" s="249" t="s">
        <v>85</v>
      </c>
      <c r="AV1050" s="13" t="s">
        <v>85</v>
      </c>
      <c r="AW1050" s="13" t="s">
        <v>33</v>
      </c>
      <c r="AX1050" s="13" t="s">
        <v>21</v>
      </c>
      <c r="AY1050" s="249" t="s">
        <v>277</v>
      </c>
    </row>
    <row r="1051" s="2" customFormat="1" ht="22.9" customHeight="1">
      <c r="A1051" s="39"/>
      <c r="B1051" s="40"/>
      <c r="C1051" s="221" t="s">
        <v>2033</v>
      </c>
      <c r="D1051" s="221" t="s">
        <v>279</v>
      </c>
      <c r="E1051" s="222" t="s">
        <v>2034</v>
      </c>
      <c r="F1051" s="223" t="s">
        <v>2035</v>
      </c>
      <c r="G1051" s="224" t="s">
        <v>282</v>
      </c>
      <c r="H1051" s="225">
        <v>2.105</v>
      </c>
      <c r="I1051" s="226"/>
      <c r="J1051" s="227">
        <f>ROUND(I1051*H1051,2)</f>
        <v>0</v>
      </c>
      <c r="K1051" s="223" t="s">
        <v>283</v>
      </c>
      <c r="L1051" s="45"/>
      <c r="M1051" s="228" t="s">
        <v>1</v>
      </c>
      <c r="N1051" s="229" t="s">
        <v>41</v>
      </c>
      <c r="O1051" s="92"/>
      <c r="P1051" s="230">
        <f>O1051*H1051</f>
        <v>0</v>
      </c>
      <c r="Q1051" s="230">
        <v>0.0053</v>
      </c>
      <c r="R1051" s="230">
        <f>Q1051*H1051</f>
        <v>0.0111565</v>
      </c>
      <c r="S1051" s="230">
        <v>0</v>
      </c>
      <c r="T1051" s="231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2" t="s">
        <v>377</v>
      </c>
      <c r="AT1051" s="232" t="s">
        <v>279</v>
      </c>
      <c r="AU1051" s="232" t="s">
        <v>85</v>
      </c>
      <c r="AY1051" s="18" t="s">
        <v>277</v>
      </c>
      <c r="BE1051" s="233">
        <f>IF(N1051="základní",J1051,0)</f>
        <v>0</v>
      </c>
      <c r="BF1051" s="233">
        <f>IF(N1051="snížená",J1051,0)</f>
        <v>0</v>
      </c>
      <c r="BG1051" s="233">
        <f>IF(N1051="zákl. přenesená",J1051,0)</f>
        <v>0</v>
      </c>
      <c r="BH1051" s="233">
        <f>IF(N1051="sníž. přenesená",J1051,0)</f>
        <v>0</v>
      </c>
      <c r="BI1051" s="233">
        <f>IF(N1051="nulová",J1051,0)</f>
        <v>0</v>
      </c>
      <c r="BJ1051" s="18" t="s">
        <v>21</v>
      </c>
      <c r="BK1051" s="233">
        <f>ROUND(I1051*H1051,2)</f>
        <v>0</v>
      </c>
      <c r="BL1051" s="18" t="s">
        <v>377</v>
      </c>
      <c r="BM1051" s="232" t="s">
        <v>2036</v>
      </c>
    </row>
    <row r="1052" s="2" customFormat="1">
      <c r="A1052" s="39"/>
      <c r="B1052" s="40"/>
      <c r="C1052" s="41"/>
      <c r="D1052" s="234" t="s">
        <v>286</v>
      </c>
      <c r="E1052" s="41"/>
      <c r="F1052" s="235" t="s">
        <v>2037</v>
      </c>
      <c r="G1052" s="41"/>
      <c r="H1052" s="41"/>
      <c r="I1052" s="236"/>
      <c r="J1052" s="41"/>
      <c r="K1052" s="41"/>
      <c r="L1052" s="45"/>
      <c r="M1052" s="237"/>
      <c r="N1052" s="238"/>
      <c r="O1052" s="92"/>
      <c r="P1052" s="92"/>
      <c r="Q1052" s="92"/>
      <c r="R1052" s="92"/>
      <c r="S1052" s="92"/>
      <c r="T1052" s="93"/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T1052" s="18" t="s">
        <v>286</v>
      </c>
      <c r="AU1052" s="18" t="s">
        <v>85</v>
      </c>
    </row>
    <row r="1053" s="13" customFormat="1">
      <c r="A1053" s="13"/>
      <c r="B1053" s="239"/>
      <c r="C1053" s="240"/>
      <c r="D1053" s="234" t="s">
        <v>288</v>
      </c>
      <c r="E1053" s="241" t="s">
        <v>189</v>
      </c>
      <c r="F1053" s="242" t="s">
        <v>2038</v>
      </c>
      <c r="G1053" s="240"/>
      <c r="H1053" s="243">
        <v>2.105</v>
      </c>
      <c r="I1053" s="244"/>
      <c r="J1053" s="240"/>
      <c r="K1053" s="240"/>
      <c r="L1053" s="245"/>
      <c r="M1053" s="246"/>
      <c r="N1053" s="247"/>
      <c r="O1053" s="247"/>
      <c r="P1053" s="247"/>
      <c r="Q1053" s="247"/>
      <c r="R1053" s="247"/>
      <c r="S1053" s="247"/>
      <c r="T1053" s="248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9" t="s">
        <v>288</v>
      </c>
      <c r="AU1053" s="249" t="s">
        <v>85</v>
      </c>
      <c r="AV1053" s="13" t="s">
        <v>85</v>
      </c>
      <c r="AW1053" s="13" t="s">
        <v>33</v>
      </c>
      <c r="AX1053" s="13" t="s">
        <v>21</v>
      </c>
      <c r="AY1053" s="249" t="s">
        <v>277</v>
      </c>
    </row>
    <row r="1054" s="2" customFormat="1" ht="22.9" customHeight="1">
      <c r="A1054" s="39"/>
      <c r="B1054" s="40"/>
      <c r="C1054" s="261" t="s">
        <v>2039</v>
      </c>
      <c r="D1054" s="261" t="s">
        <v>400</v>
      </c>
      <c r="E1054" s="262" t="s">
        <v>2040</v>
      </c>
      <c r="F1054" s="263" t="s">
        <v>2041</v>
      </c>
      <c r="G1054" s="264" t="s">
        <v>282</v>
      </c>
      <c r="H1054" s="265">
        <v>2.3159999999999998</v>
      </c>
      <c r="I1054" s="266"/>
      <c r="J1054" s="267">
        <f>ROUND(I1054*H1054,2)</f>
        <v>0</v>
      </c>
      <c r="K1054" s="263" t="s">
        <v>1</v>
      </c>
      <c r="L1054" s="268"/>
      <c r="M1054" s="269" t="s">
        <v>1</v>
      </c>
      <c r="N1054" s="270" t="s">
        <v>41</v>
      </c>
      <c r="O1054" s="92"/>
      <c r="P1054" s="230">
        <f>O1054*H1054</f>
        <v>0</v>
      </c>
      <c r="Q1054" s="230">
        <v>0.019199999999999998</v>
      </c>
      <c r="R1054" s="230">
        <f>Q1054*H1054</f>
        <v>0.044467199999999991</v>
      </c>
      <c r="S1054" s="230">
        <v>0</v>
      </c>
      <c r="T1054" s="231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2" t="s">
        <v>476</v>
      </c>
      <c r="AT1054" s="232" t="s">
        <v>400</v>
      </c>
      <c r="AU1054" s="232" t="s">
        <v>85</v>
      </c>
      <c r="AY1054" s="18" t="s">
        <v>277</v>
      </c>
      <c r="BE1054" s="233">
        <f>IF(N1054="základní",J1054,0)</f>
        <v>0</v>
      </c>
      <c r="BF1054" s="233">
        <f>IF(N1054="snížená",J1054,0)</f>
        <v>0</v>
      </c>
      <c r="BG1054" s="233">
        <f>IF(N1054="zákl. přenesená",J1054,0)</f>
        <v>0</v>
      </c>
      <c r="BH1054" s="233">
        <f>IF(N1054="sníž. přenesená",J1054,0)</f>
        <v>0</v>
      </c>
      <c r="BI1054" s="233">
        <f>IF(N1054="nulová",J1054,0)</f>
        <v>0</v>
      </c>
      <c r="BJ1054" s="18" t="s">
        <v>21</v>
      </c>
      <c r="BK1054" s="233">
        <f>ROUND(I1054*H1054,2)</f>
        <v>0</v>
      </c>
      <c r="BL1054" s="18" t="s">
        <v>377</v>
      </c>
      <c r="BM1054" s="232" t="s">
        <v>2042</v>
      </c>
    </row>
    <row r="1055" s="2" customFormat="1">
      <c r="A1055" s="39"/>
      <c r="B1055" s="40"/>
      <c r="C1055" s="41"/>
      <c r="D1055" s="234" t="s">
        <v>286</v>
      </c>
      <c r="E1055" s="41"/>
      <c r="F1055" s="235" t="s">
        <v>2043</v>
      </c>
      <c r="G1055" s="41"/>
      <c r="H1055" s="41"/>
      <c r="I1055" s="236"/>
      <c r="J1055" s="41"/>
      <c r="K1055" s="41"/>
      <c r="L1055" s="45"/>
      <c r="M1055" s="237"/>
      <c r="N1055" s="238"/>
      <c r="O1055" s="92"/>
      <c r="P1055" s="92"/>
      <c r="Q1055" s="92"/>
      <c r="R1055" s="92"/>
      <c r="S1055" s="92"/>
      <c r="T1055" s="93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286</v>
      </c>
      <c r="AU1055" s="18" t="s">
        <v>85</v>
      </c>
    </row>
    <row r="1056" s="13" customFormat="1">
      <c r="A1056" s="13"/>
      <c r="B1056" s="239"/>
      <c r="C1056" s="240"/>
      <c r="D1056" s="234" t="s">
        <v>288</v>
      </c>
      <c r="E1056" s="241" t="s">
        <v>1</v>
      </c>
      <c r="F1056" s="242" t="s">
        <v>2044</v>
      </c>
      <c r="G1056" s="240"/>
      <c r="H1056" s="243">
        <v>2.3159999999999998</v>
      </c>
      <c r="I1056" s="244"/>
      <c r="J1056" s="240"/>
      <c r="K1056" s="240"/>
      <c r="L1056" s="245"/>
      <c r="M1056" s="246"/>
      <c r="N1056" s="247"/>
      <c r="O1056" s="247"/>
      <c r="P1056" s="247"/>
      <c r="Q1056" s="247"/>
      <c r="R1056" s="247"/>
      <c r="S1056" s="247"/>
      <c r="T1056" s="24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9" t="s">
        <v>288</v>
      </c>
      <c r="AU1056" s="249" t="s">
        <v>85</v>
      </c>
      <c r="AV1056" s="13" t="s">
        <v>85</v>
      </c>
      <c r="AW1056" s="13" t="s">
        <v>33</v>
      </c>
      <c r="AX1056" s="13" t="s">
        <v>21</v>
      </c>
      <c r="AY1056" s="249" t="s">
        <v>277</v>
      </c>
    </row>
    <row r="1057" s="2" customFormat="1" ht="22.9" customHeight="1">
      <c r="A1057" s="39"/>
      <c r="B1057" s="40"/>
      <c r="C1057" s="221" t="s">
        <v>2045</v>
      </c>
      <c r="D1057" s="221" t="s">
        <v>279</v>
      </c>
      <c r="E1057" s="222" t="s">
        <v>2046</v>
      </c>
      <c r="F1057" s="223" t="s">
        <v>2047</v>
      </c>
      <c r="G1057" s="224" t="s">
        <v>316</v>
      </c>
      <c r="H1057" s="225">
        <v>1.474</v>
      </c>
      <c r="I1057" s="226"/>
      <c r="J1057" s="227">
        <f>ROUND(I1057*H1057,2)</f>
        <v>0</v>
      </c>
      <c r="K1057" s="223" t="s">
        <v>283</v>
      </c>
      <c r="L1057" s="45"/>
      <c r="M1057" s="228" t="s">
        <v>1</v>
      </c>
      <c r="N1057" s="229" t="s">
        <v>41</v>
      </c>
      <c r="O1057" s="92"/>
      <c r="P1057" s="230">
        <f>O1057*H1057</f>
        <v>0</v>
      </c>
      <c r="Q1057" s="230">
        <v>0</v>
      </c>
      <c r="R1057" s="230">
        <f>Q1057*H1057</f>
        <v>0</v>
      </c>
      <c r="S1057" s="230">
        <v>0</v>
      </c>
      <c r="T1057" s="231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2" t="s">
        <v>377</v>
      </c>
      <c r="AT1057" s="232" t="s">
        <v>279</v>
      </c>
      <c r="AU1057" s="232" t="s">
        <v>85</v>
      </c>
      <c r="AY1057" s="18" t="s">
        <v>277</v>
      </c>
      <c r="BE1057" s="233">
        <f>IF(N1057="základní",J1057,0)</f>
        <v>0</v>
      </c>
      <c r="BF1057" s="233">
        <f>IF(N1057="snížená",J1057,0)</f>
        <v>0</v>
      </c>
      <c r="BG1057" s="233">
        <f>IF(N1057="zákl. přenesená",J1057,0)</f>
        <v>0</v>
      </c>
      <c r="BH1057" s="233">
        <f>IF(N1057="sníž. přenesená",J1057,0)</f>
        <v>0</v>
      </c>
      <c r="BI1057" s="233">
        <f>IF(N1057="nulová",J1057,0)</f>
        <v>0</v>
      </c>
      <c r="BJ1057" s="18" t="s">
        <v>21</v>
      </c>
      <c r="BK1057" s="233">
        <f>ROUND(I1057*H1057,2)</f>
        <v>0</v>
      </c>
      <c r="BL1057" s="18" t="s">
        <v>377</v>
      </c>
      <c r="BM1057" s="232" t="s">
        <v>2048</v>
      </c>
    </row>
    <row r="1058" s="2" customFormat="1">
      <c r="A1058" s="39"/>
      <c r="B1058" s="40"/>
      <c r="C1058" s="41"/>
      <c r="D1058" s="234" t="s">
        <v>286</v>
      </c>
      <c r="E1058" s="41"/>
      <c r="F1058" s="235" t="s">
        <v>2049</v>
      </c>
      <c r="G1058" s="41"/>
      <c r="H1058" s="41"/>
      <c r="I1058" s="236"/>
      <c r="J1058" s="41"/>
      <c r="K1058" s="41"/>
      <c r="L1058" s="45"/>
      <c r="M1058" s="237"/>
      <c r="N1058" s="238"/>
      <c r="O1058" s="92"/>
      <c r="P1058" s="92"/>
      <c r="Q1058" s="92"/>
      <c r="R1058" s="92"/>
      <c r="S1058" s="92"/>
      <c r="T1058" s="93"/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T1058" s="18" t="s">
        <v>286</v>
      </c>
      <c r="AU1058" s="18" t="s">
        <v>85</v>
      </c>
    </row>
    <row r="1059" s="12" customFormat="1" ht="22.8" customHeight="1">
      <c r="A1059" s="12"/>
      <c r="B1059" s="205"/>
      <c r="C1059" s="206"/>
      <c r="D1059" s="207" t="s">
        <v>75</v>
      </c>
      <c r="E1059" s="219" t="s">
        <v>2050</v>
      </c>
      <c r="F1059" s="219" t="s">
        <v>2051</v>
      </c>
      <c r="G1059" s="206"/>
      <c r="H1059" s="206"/>
      <c r="I1059" s="209"/>
      <c r="J1059" s="220">
        <f>BK1059</f>
        <v>0</v>
      </c>
      <c r="K1059" s="206"/>
      <c r="L1059" s="211"/>
      <c r="M1059" s="212"/>
      <c r="N1059" s="213"/>
      <c r="O1059" s="213"/>
      <c r="P1059" s="214">
        <f>SUM(P1060:P1074)</f>
        <v>0</v>
      </c>
      <c r="Q1059" s="213"/>
      <c r="R1059" s="214">
        <f>SUM(R1060:R1074)</f>
        <v>0.057001880000000005</v>
      </c>
      <c r="S1059" s="213"/>
      <c r="T1059" s="215">
        <f>SUM(T1060:T1074)</f>
        <v>0</v>
      </c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R1059" s="216" t="s">
        <v>85</v>
      </c>
      <c r="AT1059" s="217" t="s">
        <v>75</v>
      </c>
      <c r="AU1059" s="217" t="s">
        <v>21</v>
      </c>
      <c r="AY1059" s="216" t="s">
        <v>277</v>
      </c>
      <c r="BK1059" s="218">
        <f>SUM(BK1060:BK1074)</f>
        <v>0</v>
      </c>
    </row>
    <row r="1060" s="2" customFormat="1" ht="22.9" customHeight="1">
      <c r="A1060" s="39"/>
      <c r="B1060" s="40"/>
      <c r="C1060" s="221" t="s">
        <v>2052</v>
      </c>
      <c r="D1060" s="221" t="s">
        <v>279</v>
      </c>
      <c r="E1060" s="222" t="s">
        <v>2053</v>
      </c>
      <c r="F1060" s="223" t="s">
        <v>2054</v>
      </c>
      <c r="G1060" s="224" t="s">
        <v>282</v>
      </c>
      <c r="H1060" s="225">
        <v>91.244</v>
      </c>
      <c r="I1060" s="226"/>
      <c r="J1060" s="227">
        <f>ROUND(I1060*H1060,2)</f>
        <v>0</v>
      </c>
      <c r="K1060" s="223" t="s">
        <v>283</v>
      </c>
      <c r="L1060" s="45"/>
      <c r="M1060" s="228" t="s">
        <v>1</v>
      </c>
      <c r="N1060" s="229" t="s">
        <v>41</v>
      </c>
      <c r="O1060" s="92"/>
      <c r="P1060" s="230">
        <f>O1060*H1060</f>
        <v>0</v>
      </c>
      <c r="Q1060" s="230">
        <v>0.00020000000000000001</v>
      </c>
      <c r="R1060" s="230">
        <f>Q1060*H1060</f>
        <v>0.018248800000000003</v>
      </c>
      <c r="S1060" s="230">
        <v>0</v>
      </c>
      <c r="T1060" s="231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32" t="s">
        <v>377</v>
      </c>
      <c r="AT1060" s="232" t="s">
        <v>279</v>
      </c>
      <c r="AU1060" s="232" t="s">
        <v>85</v>
      </c>
      <c r="AY1060" s="18" t="s">
        <v>277</v>
      </c>
      <c r="BE1060" s="233">
        <f>IF(N1060="základní",J1060,0)</f>
        <v>0</v>
      </c>
      <c r="BF1060" s="233">
        <f>IF(N1060="snížená",J1060,0)</f>
        <v>0</v>
      </c>
      <c r="BG1060" s="233">
        <f>IF(N1060="zákl. přenesená",J1060,0)</f>
        <v>0</v>
      </c>
      <c r="BH1060" s="233">
        <f>IF(N1060="sníž. přenesená",J1060,0)</f>
        <v>0</v>
      </c>
      <c r="BI1060" s="233">
        <f>IF(N1060="nulová",J1060,0)</f>
        <v>0</v>
      </c>
      <c r="BJ1060" s="18" t="s">
        <v>21</v>
      </c>
      <c r="BK1060" s="233">
        <f>ROUND(I1060*H1060,2)</f>
        <v>0</v>
      </c>
      <c r="BL1060" s="18" t="s">
        <v>377</v>
      </c>
      <c r="BM1060" s="232" t="s">
        <v>2055</v>
      </c>
    </row>
    <row r="1061" s="2" customFormat="1">
      <c r="A1061" s="39"/>
      <c r="B1061" s="40"/>
      <c r="C1061" s="41"/>
      <c r="D1061" s="234" t="s">
        <v>286</v>
      </c>
      <c r="E1061" s="41"/>
      <c r="F1061" s="235" t="s">
        <v>2056</v>
      </c>
      <c r="G1061" s="41"/>
      <c r="H1061" s="41"/>
      <c r="I1061" s="236"/>
      <c r="J1061" s="41"/>
      <c r="K1061" s="41"/>
      <c r="L1061" s="45"/>
      <c r="M1061" s="237"/>
      <c r="N1061" s="238"/>
      <c r="O1061" s="92"/>
      <c r="P1061" s="92"/>
      <c r="Q1061" s="92"/>
      <c r="R1061" s="92"/>
      <c r="S1061" s="92"/>
      <c r="T1061" s="93"/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T1061" s="18" t="s">
        <v>286</v>
      </c>
      <c r="AU1061" s="18" t="s">
        <v>85</v>
      </c>
    </row>
    <row r="1062" s="13" customFormat="1">
      <c r="A1062" s="13"/>
      <c r="B1062" s="239"/>
      <c r="C1062" s="240"/>
      <c r="D1062" s="234" t="s">
        <v>288</v>
      </c>
      <c r="E1062" s="241" t="s">
        <v>1</v>
      </c>
      <c r="F1062" s="242" t="s">
        <v>195</v>
      </c>
      <c r="G1062" s="240"/>
      <c r="H1062" s="243">
        <v>91.244</v>
      </c>
      <c r="I1062" s="244"/>
      <c r="J1062" s="240"/>
      <c r="K1062" s="240"/>
      <c r="L1062" s="245"/>
      <c r="M1062" s="246"/>
      <c r="N1062" s="247"/>
      <c r="O1062" s="247"/>
      <c r="P1062" s="247"/>
      <c r="Q1062" s="247"/>
      <c r="R1062" s="247"/>
      <c r="S1062" s="247"/>
      <c r="T1062" s="24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9" t="s">
        <v>288</v>
      </c>
      <c r="AU1062" s="249" t="s">
        <v>85</v>
      </c>
      <c r="AV1062" s="13" t="s">
        <v>85</v>
      </c>
      <c r="AW1062" s="13" t="s">
        <v>33</v>
      </c>
      <c r="AX1062" s="13" t="s">
        <v>21</v>
      </c>
      <c r="AY1062" s="249" t="s">
        <v>277</v>
      </c>
    </row>
    <row r="1063" s="2" customFormat="1" ht="22.9" customHeight="1">
      <c r="A1063" s="39"/>
      <c r="B1063" s="40"/>
      <c r="C1063" s="221" t="s">
        <v>2057</v>
      </c>
      <c r="D1063" s="221" t="s">
        <v>279</v>
      </c>
      <c r="E1063" s="222" t="s">
        <v>2058</v>
      </c>
      <c r="F1063" s="223" t="s">
        <v>2059</v>
      </c>
      <c r="G1063" s="224" t="s">
        <v>282</v>
      </c>
      <c r="H1063" s="225">
        <v>91.244</v>
      </c>
      <c r="I1063" s="226"/>
      <c r="J1063" s="227">
        <f>ROUND(I1063*H1063,2)</f>
        <v>0</v>
      </c>
      <c r="K1063" s="223" t="s">
        <v>283</v>
      </c>
      <c r="L1063" s="45"/>
      <c r="M1063" s="228" t="s">
        <v>1</v>
      </c>
      <c r="N1063" s="229" t="s">
        <v>41</v>
      </c>
      <c r="O1063" s="92"/>
      <c r="P1063" s="230">
        <f>O1063*H1063</f>
        <v>0</v>
      </c>
      <c r="Q1063" s="230">
        <v>0.00040999999999999999</v>
      </c>
      <c r="R1063" s="230">
        <f>Q1063*H1063</f>
        <v>0.037410039999999999</v>
      </c>
      <c r="S1063" s="230">
        <v>0</v>
      </c>
      <c r="T1063" s="231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2" t="s">
        <v>377</v>
      </c>
      <c r="AT1063" s="232" t="s">
        <v>279</v>
      </c>
      <c r="AU1063" s="232" t="s">
        <v>85</v>
      </c>
      <c r="AY1063" s="18" t="s">
        <v>277</v>
      </c>
      <c r="BE1063" s="233">
        <f>IF(N1063="základní",J1063,0)</f>
        <v>0</v>
      </c>
      <c r="BF1063" s="233">
        <f>IF(N1063="snížená",J1063,0)</f>
        <v>0</v>
      </c>
      <c r="BG1063" s="233">
        <f>IF(N1063="zákl. přenesená",J1063,0)</f>
        <v>0</v>
      </c>
      <c r="BH1063" s="233">
        <f>IF(N1063="sníž. přenesená",J1063,0)</f>
        <v>0</v>
      </c>
      <c r="BI1063" s="233">
        <f>IF(N1063="nulová",J1063,0)</f>
        <v>0</v>
      </c>
      <c r="BJ1063" s="18" t="s">
        <v>21</v>
      </c>
      <c r="BK1063" s="233">
        <f>ROUND(I1063*H1063,2)</f>
        <v>0</v>
      </c>
      <c r="BL1063" s="18" t="s">
        <v>377</v>
      </c>
      <c r="BM1063" s="232" t="s">
        <v>2060</v>
      </c>
    </row>
    <row r="1064" s="2" customFormat="1">
      <c r="A1064" s="39"/>
      <c r="B1064" s="40"/>
      <c r="C1064" s="41"/>
      <c r="D1064" s="234" t="s">
        <v>286</v>
      </c>
      <c r="E1064" s="41"/>
      <c r="F1064" s="235" t="s">
        <v>2061</v>
      </c>
      <c r="G1064" s="41"/>
      <c r="H1064" s="41"/>
      <c r="I1064" s="236"/>
      <c r="J1064" s="41"/>
      <c r="K1064" s="41"/>
      <c r="L1064" s="45"/>
      <c r="M1064" s="237"/>
      <c r="N1064" s="238"/>
      <c r="O1064" s="92"/>
      <c r="P1064" s="92"/>
      <c r="Q1064" s="92"/>
      <c r="R1064" s="92"/>
      <c r="S1064" s="92"/>
      <c r="T1064" s="93"/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T1064" s="18" t="s">
        <v>286</v>
      </c>
      <c r="AU1064" s="18" t="s">
        <v>85</v>
      </c>
    </row>
    <row r="1065" s="13" customFormat="1">
      <c r="A1065" s="13"/>
      <c r="B1065" s="239"/>
      <c r="C1065" s="240"/>
      <c r="D1065" s="234" t="s">
        <v>288</v>
      </c>
      <c r="E1065" s="241" t="s">
        <v>1</v>
      </c>
      <c r="F1065" s="242" t="s">
        <v>2062</v>
      </c>
      <c r="G1065" s="240"/>
      <c r="H1065" s="243">
        <v>15.048</v>
      </c>
      <c r="I1065" s="244"/>
      <c r="J1065" s="240"/>
      <c r="K1065" s="240"/>
      <c r="L1065" s="245"/>
      <c r="M1065" s="246"/>
      <c r="N1065" s="247"/>
      <c r="O1065" s="247"/>
      <c r="P1065" s="247"/>
      <c r="Q1065" s="247"/>
      <c r="R1065" s="247"/>
      <c r="S1065" s="247"/>
      <c r="T1065" s="24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9" t="s">
        <v>288</v>
      </c>
      <c r="AU1065" s="249" t="s">
        <v>85</v>
      </c>
      <c r="AV1065" s="13" t="s">
        <v>85</v>
      </c>
      <c r="AW1065" s="13" t="s">
        <v>33</v>
      </c>
      <c r="AX1065" s="13" t="s">
        <v>76</v>
      </c>
      <c r="AY1065" s="249" t="s">
        <v>277</v>
      </c>
    </row>
    <row r="1066" s="13" customFormat="1">
      <c r="A1066" s="13"/>
      <c r="B1066" s="239"/>
      <c r="C1066" s="240"/>
      <c r="D1066" s="234" t="s">
        <v>288</v>
      </c>
      <c r="E1066" s="241" t="s">
        <v>1</v>
      </c>
      <c r="F1066" s="242" t="s">
        <v>2063</v>
      </c>
      <c r="G1066" s="240"/>
      <c r="H1066" s="243">
        <v>24.960000000000001</v>
      </c>
      <c r="I1066" s="244"/>
      <c r="J1066" s="240"/>
      <c r="K1066" s="240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9" t="s">
        <v>288</v>
      </c>
      <c r="AU1066" s="249" t="s">
        <v>85</v>
      </c>
      <c r="AV1066" s="13" t="s">
        <v>85</v>
      </c>
      <c r="AW1066" s="13" t="s">
        <v>33</v>
      </c>
      <c r="AX1066" s="13" t="s">
        <v>76</v>
      </c>
      <c r="AY1066" s="249" t="s">
        <v>277</v>
      </c>
    </row>
    <row r="1067" s="13" customFormat="1">
      <c r="A1067" s="13"/>
      <c r="B1067" s="239"/>
      <c r="C1067" s="240"/>
      <c r="D1067" s="234" t="s">
        <v>288</v>
      </c>
      <c r="E1067" s="241" t="s">
        <v>1</v>
      </c>
      <c r="F1067" s="242" t="s">
        <v>2064</v>
      </c>
      <c r="G1067" s="240"/>
      <c r="H1067" s="243">
        <v>8.1600000000000001</v>
      </c>
      <c r="I1067" s="244"/>
      <c r="J1067" s="240"/>
      <c r="K1067" s="240"/>
      <c r="L1067" s="245"/>
      <c r="M1067" s="246"/>
      <c r="N1067" s="247"/>
      <c r="O1067" s="247"/>
      <c r="P1067" s="247"/>
      <c r="Q1067" s="247"/>
      <c r="R1067" s="247"/>
      <c r="S1067" s="247"/>
      <c r="T1067" s="24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9" t="s">
        <v>288</v>
      </c>
      <c r="AU1067" s="249" t="s">
        <v>85</v>
      </c>
      <c r="AV1067" s="13" t="s">
        <v>85</v>
      </c>
      <c r="AW1067" s="13" t="s">
        <v>33</v>
      </c>
      <c r="AX1067" s="13" t="s">
        <v>76</v>
      </c>
      <c r="AY1067" s="249" t="s">
        <v>277</v>
      </c>
    </row>
    <row r="1068" s="13" customFormat="1">
      <c r="A1068" s="13"/>
      <c r="B1068" s="239"/>
      <c r="C1068" s="240"/>
      <c r="D1068" s="234" t="s">
        <v>288</v>
      </c>
      <c r="E1068" s="241" t="s">
        <v>1</v>
      </c>
      <c r="F1068" s="242" t="s">
        <v>2065</v>
      </c>
      <c r="G1068" s="240"/>
      <c r="H1068" s="243">
        <v>16.699999999999999</v>
      </c>
      <c r="I1068" s="244"/>
      <c r="J1068" s="240"/>
      <c r="K1068" s="240"/>
      <c r="L1068" s="245"/>
      <c r="M1068" s="246"/>
      <c r="N1068" s="247"/>
      <c r="O1068" s="247"/>
      <c r="P1068" s="247"/>
      <c r="Q1068" s="247"/>
      <c r="R1068" s="247"/>
      <c r="S1068" s="247"/>
      <c r="T1068" s="24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9" t="s">
        <v>288</v>
      </c>
      <c r="AU1068" s="249" t="s">
        <v>85</v>
      </c>
      <c r="AV1068" s="13" t="s">
        <v>85</v>
      </c>
      <c r="AW1068" s="13" t="s">
        <v>33</v>
      </c>
      <c r="AX1068" s="13" t="s">
        <v>76</v>
      </c>
      <c r="AY1068" s="249" t="s">
        <v>277</v>
      </c>
    </row>
    <row r="1069" s="13" customFormat="1">
      <c r="A1069" s="13"/>
      <c r="B1069" s="239"/>
      <c r="C1069" s="240"/>
      <c r="D1069" s="234" t="s">
        <v>288</v>
      </c>
      <c r="E1069" s="241" t="s">
        <v>1</v>
      </c>
      <c r="F1069" s="242" t="s">
        <v>2066</v>
      </c>
      <c r="G1069" s="240"/>
      <c r="H1069" s="243">
        <v>16.332000000000001</v>
      </c>
      <c r="I1069" s="244"/>
      <c r="J1069" s="240"/>
      <c r="K1069" s="240"/>
      <c r="L1069" s="245"/>
      <c r="M1069" s="246"/>
      <c r="N1069" s="247"/>
      <c r="O1069" s="247"/>
      <c r="P1069" s="247"/>
      <c r="Q1069" s="247"/>
      <c r="R1069" s="247"/>
      <c r="S1069" s="247"/>
      <c r="T1069" s="24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9" t="s">
        <v>288</v>
      </c>
      <c r="AU1069" s="249" t="s">
        <v>85</v>
      </c>
      <c r="AV1069" s="13" t="s">
        <v>85</v>
      </c>
      <c r="AW1069" s="13" t="s">
        <v>33</v>
      </c>
      <c r="AX1069" s="13" t="s">
        <v>76</v>
      </c>
      <c r="AY1069" s="249" t="s">
        <v>277</v>
      </c>
    </row>
    <row r="1070" s="13" customFormat="1">
      <c r="A1070" s="13"/>
      <c r="B1070" s="239"/>
      <c r="C1070" s="240"/>
      <c r="D1070" s="234" t="s">
        <v>288</v>
      </c>
      <c r="E1070" s="241" t="s">
        <v>1</v>
      </c>
      <c r="F1070" s="242" t="s">
        <v>2067</v>
      </c>
      <c r="G1070" s="240"/>
      <c r="H1070" s="243">
        <v>10.044000000000001</v>
      </c>
      <c r="I1070" s="244"/>
      <c r="J1070" s="240"/>
      <c r="K1070" s="240"/>
      <c r="L1070" s="245"/>
      <c r="M1070" s="246"/>
      <c r="N1070" s="247"/>
      <c r="O1070" s="247"/>
      <c r="P1070" s="247"/>
      <c r="Q1070" s="247"/>
      <c r="R1070" s="247"/>
      <c r="S1070" s="247"/>
      <c r="T1070" s="24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49" t="s">
        <v>288</v>
      </c>
      <c r="AU1070" s="249" t="s">
        <v>85</v>
      </c>
      <c r="AV1070" s="13" t="s">
        <v>85</v>
      </c>
      <c r="AW1070" s="13" t="s">
        <v>33</v>
      </c>
      <c r="AX1070" s="13" t="s">
        <v>76</v>
      </c>
      <c r="AY1070" s="249" t="s">
        <v>277</v>
      </c>
    </row>
    <row r="1071" s="14" customFormat="1">
      <c r="A1071" s="14"/>
      <c r="B1071" s="250"/>
      <c r="C1071" s="251"/>
      <c r="D1071" s="234" t="s">
        <v>288</v>
      </c>
      <c r="E1071" s="252" t="s">
        <v>195</v>
      </c>
      <c r="F1071" s="253" t="s">
        <v>302</v>
      </c>
      <c r="G1071" s="251"/>
      <c r="H1071" s="254">
        <v>91.244</v>
      </c>
      <c r="I1071" s="255"/>
      <c r="J1071" s="251"/>
      <c r="K1071" s="251"/>
      <c r="L1071" s="256"/>
      <c r="M1071" s="257"/>
      <c r="N1071" s="258"/>
      <c r="O1071" s="258"/>
      <c r="P1071" s="258"/>
      <c r="Q1071" s="258"/>
      <c r="R1071" s="258"/>
      <c r="S1071" s="258"/>
      <c r="T1071" s="25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60" t="s">
        <v>288</v>
      </c>
      <c r="AU1071" s="260" t="s">
        <v>85</v>
      </c>
      <c r="AV1071" s="14" t="s">
        <v>284</v>
      </c>
      <c r="AW1071" s="14" t="s">
        <v>33</v>
      </c>
      <c r="AX1071" s="14" t="s">
        <v>21</v>
      </c>
      <c r="AY1071" s="260" t="s">
        <v>277</v>
      </c>
    </row>
    <row r="1072" s="2" customFormat="1" ht="22.9" customHeight="1">
      <c r="A1072" s="39"/>
      <c r="B1072" s="40"/>
      <c r="C1072" s="221" t="s">
        <v>2068</v>
      </c>
      <c r="D1072" s="221" t="s">
        <v>279</v>
      </c>
      <c r="E1072" s="222" t="s">
        <v>2069</v>
      </c>
      <c r="F1072" s="223" t="s">
        <v>2070</v>
      </c>
      <c r="G1072" s="224" t="s">
        <v>282</v>
      </c>
      <c r="H1072" s="225">
        <v>2.798</v>
      </c>
      <c r="I1072" s="226"/>
      <c r="J1072" s="227">
        <f>ROUND(I1072*H1072,2)</f>
        <v>0</v>
      </c>
      <c r="K1072" s="223" t="s">
        <v>283</v>
      </c>
      <c r="L1072" s="45"/>
      <c r="M1072" s="228" t="s">
        <v>1</v>
      </c>
      <c r="N1072" s="229" t="s">
        <v>41</v>
      </c>
      <c r="O1072" s="92"/>
      <c r="P1072" s="230">
        <f>O1072*H1072</f>
        <v>0</v>
      </c>
      <c r="Q1072" s="230">
        <v>0.00048000000000000001</v>
      </c>
      <c r="R1072" s="230">
        <f>Q1072*H1072</f>
        <v>0.00134304</v>
      </c>
      <c r="S1072" s="230">
        <v>0</v>
      </c>
      <c r="T1072" s="231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32" t="s">
        <v>377</v>
      </c>
      <c r="AT1072" s="232" t="s">
        <v>279</v>
      </c>
      <c r="AU1072" s="232" t="s">
        <v>85</v>
      </c>
      <c r="AY1072" s="18" t="s">
        <v>277</v>
      </c>
      <c r="BE1072" s="233">
        <f>IF(N1072="základní",J1072,0)</f>
        <v>0</v>
      </c>
      <c r="BF1072" s="233">
        <f>IF(N1072="snížená",J1072,0)</f>
        <v>0</v>
      </c>
      <c r="BG1072" s="233">
        <f>IF(N1072="zákl. přenesená",J1072,0)</f>
        <v>0</v>
      </c>
      <c r="BH1072" s="233">
        <f>IF(N1072="sníž. přenesená",J1072,0)</f>
        <v>0</v>
      </c>
      <c r="BI1072" s="233">
        <f>IF(N1072="nulová",J1072,0)</f>
        <v>0</v>
      </c>
      <c r="BJ1072" s="18" t="s">
        <v>21</v>
      </c>
      <c r="BK1072" s="233">
        <f>ROUND(I1072*H1072,2)</f>
        <v>0</v>
      </c>
      <c r="BL1072" s="18" t="s">
        <v>377</v>
      </c>
      <c r="BM1072" s="232" t="s">
        <v>2071</v>
      </c>
    </row>
    <row r="1073" s="2" customFormat="1">
      <c r="A1073" s="39"/>
      <c r="B1073" s="40"/>
      <c r="C1073" s="41"/>
      <c r="D1073" s="234" t="s">
        <v>286</v>
      </c>
      <c r="E1073" s="41"/>
      <c r="F1073" s="235" t="s">
        <v>2072</v>
      </c>
      <c r="G1073" s="41"/>
      <c r="H1073" s="41"/>
      <c r="I1073" s="236"/>
      <c r="J1073" s="41"/>
      <c r="K1073" s="41"/>
      <c r="L1073" s="45"/>
      <c r="M1073" s="237"/>
      <c r="N1073" s="238"/>
      <c r="O1073" s="92"/>
      <c r="P1073" s="92"/>
      <c r="Q1073" s="92"/>
      <c r="R1073" s="92"/>
      <c r="S1073" s="92"/>
      <c r="T1073" s="93"/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T1073" s="18" t="s">
        <v>286</v>
      </c>
      <c r="AU1073" s="18" t="s">
        <v>85</v>
      </c>
    </row>
    <row r="1074" s="13" customFormat="1">
      <c r="A1074" s="13"/>
      <c r="B1074" s="239"/>
      <c r="C1074" s="240"/>
      <c r="D1074" s="234" t="s">
        <v>288</v>
      </c>
      <c r="E1074" s="241" t="s">
        <v>197</v>
      </c>
      <c r="F1074" s="242" t="s">
        <v>2073</v>
      </c>
      <c r="G1074" s="240"/>
      <c r="H1074" s="243">
        <v>2.798</v>
      </c>
      <c r="I1074" s="244"/>
      <c r="J1074" s="240"/>
      <c r="K1074" s="240"/>
      <c r="L1074" s="245"/>
      <c r="M1074" s="246"/>
      <c r="N1074" s="247"/>
      <c r="O1074" s="247"/>
      <c r="P1074" s="247"/>
      <c r="Q1074" s="247"/>
      <c r="R1074" s="247"/>
      <c r="S1074" s="247"/>
      <c r="T1074" s="24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9" t="s">
        <v>288</v>
      </c>
      <c r="AU1074" s="249" t="s">
        <v>85</v>
      </c>
      <c r="AV1074" s="13" t="s">
        <v>85</v>
      </c>
      <c r="AW1074" s="13" t="s">
        <v>33</v>
      </c>
      <c r="AX1074" s="13" t="s">
        <v>21</v>
      </c>
      <c r="AY1074" s="249" t="s">
        <v>277</v>
      </c>
    </row>
    <row r="1075" s="12" customFormat="1" ht="22.8" customHeight="1">
      <c r="A1075" s="12"/>
      <c r="B1075" s="205"/>
      <c r="C1075" s="206"/>
      <c r="D1075" s="207" t="s">
        <v>75</v>
      </c>
      <c r="E1075" s="219" t="s">
        <v>2074</v>
      </c>
      <c r="F1075" s="219" t="s">
        <v>2075</v>
      </c>
      <c r="G1075" s="206"/>
      <c r="H1075" s="206"/>
      <c r="I1075" s="209"/>
      <c r="J1075" s="220">
        <f>BK1075</f>
        <v>0</v>
      </c>
      <c r="K1075" s="206"/>
      <c r="L1075" s="211"/>
      <c r="M1075" s="212"/>
      <c r="N1075" s="213"/>
      <c r="O1075" s="213"/>
      <c r="P1075" s="214">
        <f>SUM(P1076:P1082)</f>
        <v>0</v>
      </c>
      <c r="Q1075" s="213"/>
      <c r="R1075" s="214">
        <f>SUM(R1076:R1082)</f>
        <v>0.10292022000000001</v>
      </c>
      <c r="S1075" s="213"/>
      <c r="T1075" s="215">
        <f>SUM(T1076:T1082)</f>
        <v>0</v>
      </c>
      <c r="U1075" s="12"/>
      <c r="V1075" s="12"/>
      <c r="W1075" s="12"/>
      <c r="X1075" s="12"/>
      <c r="Y1075" s="12"/>
      <c r="Z1075" s="12"/>
      <c r="AA1075" s="12"/>
      <c r="AB1075" s="12"/>
      <c r="AC1075" s="12"/>
      <c r="AD1075" s="12"/>
      <c r="AE1075" s="12"/>
      <c r="AR1075" s="216" t="s">
        <v>85</v>
      </c>
      <c r="AT1075" s="217" t="s">
        <v>75</v>
      </c>
      <c r="AU1075" s="217" t="s">
        <v>21</v>
      </c>
      <c r="AY1075" s="216" t="s">
        <v>277</v>
      </c>
      <c r="BK1075" s="218">
        <f>SUM(BK1076:BK1082)</f>
        <v>0</v>
      </c>
    </row>
    <row r="1076" s="2" customFormat="1" ht="22.9" customHeight="1">
      <c r="A1076" s="39"/>
      <c r="B1076" s="40"/>
      <c r="C1076" s="221" t="s">
        <v>2076</v>
      </c>
      <c r="D1076" s="221" t="s">
        <v>279</v>
      </c>
      <c r="E1076" s="222" t="s">
        <v>2077</v>
      </c>
      <c r="F1076" s="223" t="s">
        <v>2078</v>
      </c>
      <c r="G1076" s="224" t="s">
        <v>282</v>
      </c>
      <c r="H1076" s="225">
        <v>328.66800000000001</v>
      </c>
      <c r="I1076" s="226"/>
      <c r="J1076" s="227">
        <f>ROUND(I1076*H1076,2)</f>
        <v>0</v>
      </c>
      <c r="K1076" s="223" t="s">
        <v>283</v>
      </c>
      <c r="L1076" s="45"/>
      <c r="M1076" s="228" t="s">
        <v>1</v>
      </c>
      <c r="N1076" s="229" t="s">
        <v>41</v>
      </c>
      <c r="O1076" s="92"/>
      <c r="P1076" s="230">
        <f>O1076*H1076</f>
        <v>0</v>
      </c>
      <c r="Q1076" s="230">
        <v>0.00029</v>
      </c>
      <c r="R1076" s="230">
        <f>Q1076*H1076</f>
        <v>0.095313720000000005</v>
      </c>
      <c r="S1076" s="230">
        <v>0</v>
      </c>
      <c r="T1076" s="231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32" t="s">
        <v>377</v>
      </c>
      <c r="AT1076" s="232" t="s">
        <v>279</v>
      </c>
      <c r="AU1076" s="232" t="s">
        <v>85</v>
      </c>
      <c r="AY1076" s="18" t="s">
        <v>277</v>
      </c>
      <c r="BE1076" s="233">
        <f>IF(N1076="základní",J1076,0)</f>
        <v>0</v>
      </c>
      <c r="BF1076" s="233">
        <f>IF(N1076="snížená",J1076,0)</f>
        <v>0</v>
      </c>
      <c r="BG1076" s="233">
        <f>IF(N1076="zákl. přenesená",J1076,0)</f>
        <v>0</v>
      </c>
      <c r="BH1076" s="233">
        <f>IF(N1076="sníž. přenesená",J1076,0)</f>
        <v>0</v>
      </c>
      <c r="BI1076" s="233">
        <f>IF(N1076="nulová",J1076,0)</f>
        <v>0</v>
      </c>
      <c r="BJ1076" s="18" t="s">
        <v>21</v>
      </c>
      <c r="BK1076" s="233">
        <f>ROUND(I1076*H1076,2)</f>
        <v>0</v>
      </c>
      <c r="BL1076" s="18" t="s">
        <v>377</v>
      </c>
      <c r="BM1076" s="232" t="s">
        <v>2079</v>
      </c>
    </row>
    <row r="1077" s="2" customFormat="1">
      <c r="A1077" s="39"/>
      <c r="B1077" s="40"/>
      <c r="C1077" s="41"/>
      <c r="D1077" s="234" t="s">
        <v>286</v>
      </c>
      <c r="E1077" s="41"/>
      <c r="F1077" s="235" t="s">
        <v>2080</v>
      </c>
      <c r="G1077" s="41"/>
      <c r="H1077" s="41"/>
      <c r="I1077" s="236"/>
      <c r="J1077" s="41"/>
      <c r="K1077" s="41"/>
      <c r="L1077" s="45"/>
      <c r="M1077" s="237"/>
      <c r="N1077" s="238"/>
      <c r="O1077" s="92"/>
      <c r="P1077" s="92"/>
      <c r="Q1077" s="92"/>
      <c r="R1077" s="92"/>
      <c r="S1077" s="92"/>
      <c r="T1077" s="93"/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T1077" s="18" t="s">
        <v>286</v>
      </c>
      <c r="AU1077" s="18" t="s">
        <v>85</v>
      </c>
    </row>
    <row r="1078" s="13" customFormat="1">
      <c r="A1078" s="13"/>
      <c r="B1078" s="239"/>
      <c r="C1078" s="240"/>
      <c r="D1078" s="234" t="s">
        <v>288</v>
      </c>
      <c r="E1078" s="241" t="s">
        <v>1</v>
      </c>
      <c r="F1078" s="242" t="s">
        <v>2081</v>
      </c>
      <c r="G1078" s="240"/>
      <c r="H1078" s="243">
        <v>328.66800000000001</v>
      </c>
      <c r="I1078" s="244"/>
      <c r="J1078" s="240"/>
      <c r="K1078" s="240"/>
      <c r="L1078" s="245"/>
      <c r="M1078" s="246"/>
      <c r="N1078" s="247"/>
      <c r="O1078" s="247"/>
      <c r="P1078" s="247"/>
      <c r="Q1078" s="247"/>
      <c r="R1078" s="247"/>
      <c r="S1078" s="247"/>
      <c r="T1078" s="24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9" t="s">
        <v>288</v>
      </c>
      <c r="AU1078" s="249" t="s">
        <v>85</v>
      </c>
      <c r="AV1078" s="13" t="s">
        <v>85</v>
      </c>
      <c r="AW1078" s="13" t="s">
        <v>33</v>
      </c>
      <c r="AX1078" s="13" t="s">
        <v>21</v>
      </c>
      <c r="AY1078" s="249" t="s">
        <v>277</v>
      </c>
    </row>
    <row r="1079" s="2" customFormat="1" ht="22.9" customHeight="1">
      <c r="A1079" s="39"/>
      <c r="B1079" s="40"/>
      <c r="C1079" s="221" t="s">
        <v>2082</v>
      </c>
      <c r="D1079" s="221" t="s">
        <v>279</v>
      </c>
      <c r="E1079" s="222" t="s">
        <v>2083</v>
      </c>
      <c r="F1079" s="223" t="s">
        <v>2084</v>
      </c>
      <c r="G1079" s="224" t="s">
        <v>282</v>
      </c>
      <c r="H1079" s="225">
        <v>23.050000000000001</v>
      </c>
      <c r="I1079" s="226"/>
      <c r="J1079" s="227">
        <f>ROUND(I1079*H1079,2)</f>
        <v>0</v>
      </c>
      <c r="K1079" s="223" t="s">
        <v>283</v>
      </c>
      <c r="L1079" s="45"/>
      <c r="M1079" s="228" t="s">
        <v>1</v>
      </c>
      <c r="N1079" s="229" t="s">
        <v>41</v>
      </c>
      <c r="O1079" s="92"/>
      <c r="P1079" s="230">
        <f>O1079*H1079</f>
        <v>0</v>
      </c>
      <c r="Q1079" s="230">
        <v>0.00033</v>
      </c>
      <c r="R1079" s="230">
        <f>Q1079*H1079</f>
        <v>0.0076065000000000004</v>
      </c>
      <c r="S1079" s="230">
        <v>0</v>
      </c>
      <c r="T1079" s="231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2" t="s">
        <v>377</v>
      </c>
      <c r="AT1079" s="232" t="s">
        <v>279</v>
      </c>
      <c r="AU1079" s="232" t="s">
        <v>85</v>
      </c>
      <c r="AY1079" s="18" t="s">
        <v>277</v>
      </c>
      <c r="BE1079" s="233">
        <f>IF(N1079="základní",J1079,0)</f>
        <v>0</v>
      </c>
      <c r="BF1079" s="233">
        <f>IF(N1079="snížená",J1079,0)</f>
        <v>0</v>
      </c>
      <c r="BG1079" s="233">
        <f>IF(N1079="zákl. přenesená",J1079,0)</f>
        <v>0</v>
      </c>
      <c r="BH1079" s="233">
        <f>IF(N1079="sníž. přenesená",J1079,0)</f>
        <v>0</v>
      </c>
      <c r="BI1079" s="233">
        <f>IF(N1079="nulová",J1079,0)</f>
        <v>0</v>
      </c>
      <c r="BJ1079" s="18" t="s">
        <v>21</v>
      </c>
      <c r="BK1079" s="233">
        <f>ROUND(I1079*H1079,2)</f>
        <v>0</v>
      </c>
      <c r="BL1079" s="18" t="s">
        <v>377</v>
      </c>
      <c r="BM1079" s="232" t="s">
        <v>2085</v>
      </c>
    </row>
    <row r="1080" s="2" customFormat="1">
      <c r="A1080" s="39"/>
      <c r="B1080" s="40"/>
      <c r="C1080" s="41"/>
      <c r="D1080" s="234" t="s">
        <v>286</v>
      </c>
      <c r="E1080" s="41"/>
      <c r="F1080" s="235" t="s">
        <v>2086</v>
      </c>
      <c r="G1080" s="41"/>
      <c r="H1080" s="41"/>
      <c r="I1080" s="236"/>
      <c r="J1080" s="41"/>
      <c r="K1080" s="41"/>
      <c r="L1080" s="45"/>
      <c r="M1080" s="237"/>
      <c r="N1080" s="238"/>
      <c r="O1080" s="92"/>
      <c r="P1080" s="92"/>
      <c r="Q1080" s="92"/>
      <c r="R1080" s="92"/>
      <c r="S1080" s="92"/>
      <c r="T1080" s="93"/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T1080" s="18" t="s">
        <v>286</v>
      </c>
      <c r="AU1080" s="18" t="s">
        <v>85</v>
      </c>
    </row>
    <row r="1081" s="13" customFormat="1">
      <c r="A1081" s="13"/>
      <c r="B1081" s="239"/>
      <c r="C1081" s="240"/>
      <c r="D1081" s="234" t="s">
        <v>288</v>
      </c>
      <c r="E1081" s="241" t="s">
        <v>1</v>
      </c>
      <c r="F1081" s="242" t="s">
        <v>2087</v>
      </c>
      <c r="G1081" s="240"/>
      <c r="H1081" s="243">
        <v>23.050000000000001</v>
      </c>
      <c r="I1081" s="244"/>
      <c r="J1081" s="240"/>
      <c r="K1081" s="240"/>
      <c r="L1081" s="245"/>
      <c r="M1081" s="246"/>
      <c r="N1081" s="247"/>
      <c r="O1081" s="247"/>
      <c r="P1081" s="247"/>
      <c r="Q1081" s="247"/>
      <c r="R1081" s="247"/>
      <c r="S1081" s="247"/>
      <c r="T1081" s="24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9" t="s">
        <v>288</v>
      </c>
      <c r="AU1081" s="249" t="s">
        <v>85</v>
      </c>
      <c r="AV1081" s="13" t="s">
        <v>85</v>
      </c>
      <c r="AW1081" s="13" t="s">
        <v>33</v>
      </c>
      <c r="AX1081" s="13" t="s">
        <v>21</v>
      </c>
      <c r="AY1081" s="249" t="s">
        <v>277</v>
      </c>
    </row>
    <row r="1082" s="2" customFormat="1" ht="22.9" customHeight="1">
      <c r="A1082" s="39"/>
      <c r="B1082" s="40"/>
      <c r="C1082" s="221" t="s">
        <v>2088</v>
      </c>
      <c r="D1082" s="221" t="s">
        <v>279</v>
      </c>
      <c r="E1082" s="222" t="s">
        <v>2089</v>
      </c>
      <c r="F1082" s="223" t="s">
        <v>2090</v>
      </c>
      <c r="G1082" s="224" t="s">
        <v>922</v>
      </c>
      <c r="H1082" s="225">
        <v>1</v>
      </c>
      <c r="I1082" s="226"/>
      <c r="J1082" s="227">
        <f>ROUND(I1082*H1082,2)</f>
        <v>0</v>
      </c>
      <c r="K1082" s="223" t="s">
        <v>1</v>
      </c>
      <c r="L1082" s="45"/>
      <c r="M1082" s="228" t="s">
        <v>1</v>
      </c>
      <c r="N1082" s="229" t="s">
        <v>41</v>
      </c>
      <c r="O1082" s="92"/>
      <c r="P1082" s="230">
        <f>O1082*H1082</f>
        <v>0</v>
      </c>
      <c r="Q1082" s="230">
        <v>0</v>
      </c>
      <c r="R1082" s="230">
        <f>Q1082*H1082</f>
        <v>0</v>
      </c>
      <c r="S1082" s="230">
        <v>0</v>
      </c>
      <c r="T1082" s="231">
        <f>S1082*H1082</f>
        <v>0</v>
      </c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R1082" s="232" t="s">
        <v>377</v>
      </c>
      <c r="AT1082" s="232" t="s">
        <v>279</v>
      </c>
      <c r="AU1082" s="232" t="s">
        <v>85</v>
      </c>
      <c r="AY1082" s="18" t="s">
        <v>277</v>
      </c>
      <c r="BE1082" s="233">
        <f>IF(N1082="základní",J1082,0)</f>
        <v>0</v>
      </c>
      <c r="BF1082" s="233">
        <f>IF(N1082="snížená",J1082,0)</f>
        <v>0</v>
      </c>
      <c r="BG1082" s="233">
        <f>IF(N1082="zákl. přenesená",J1082,0)</f>
        <v>0</v>
      </c>
      <c r="BH1082" s="233">
        <f>IF(N1082="sníž. přenesená",J1082,0)</f>
        <v>0</v>
      </c>
      <c r="BI1082" s="233">
        <f>IF(N1082="nulová",J1082,0)</f>
        <v>0</v>
      </c>
      <c r="BJ1082" s="18" t="s">
        <v>21</v>
      </c>
      <c r="BK1082" s="233">
        <f>ROUND(I1082*H1082,2)</f>
        <v>0</v>
      </c>
      <c r="BL1082" s="18" t="s">
        <v>377</v>
      </c>
      <c r="BM1082" s="232" t="s">
        <v>2091</v>
      </c>
    </row>
    <row r="1083" s="12" customFormat="1" ht="22.8" customHeight="1">
      <c r="A1083" s="12"/>
      <c r="B1083" s="205"/>
      <c r="C1083" s="206"/>
      <c r="D1083" s="207" t="s">
        <v>75</v>
      </c>
      <c r="E1083" s="219" t="s">
        <v>2092</v>
      </c>
      <c r="F1083" s="219" t="s">
        <v>2093</v>
      </c>
      <c r="G1083" s="206"/>
      <c r="H1083" s="206"/>
      <c r="I1083" s="209"/>
      <c r="J1083" s="220">
        <f>BK1083</f>
        <v>0</v>
      </c>
      <c r="K1083" s="206"/>
      <c r="L1083" s="211"/>
      <c r="M1083" s="212"/>
      <c r="N1083" s="213"/>
      <c r="O1083" s="213"/>
      <c r="P1083" s="214">
        <f>SUM(P1084:P1100)</f>
        <v>0</v>
      </c>
      <c r="Q1083" s="213"/>
      <c r="R1083" s="214">
        <f>SUM(R1084:R1100)</f>
        <v>0.035890399999999996</v>
      </c>
      <c r="S1083" s="213"/>
      <c r="T1083" s="215">
        <f>SUM(T1084:T1100)</f>
        <v>0</v>
      </c>
      <c r="U1083" s="12"/>
      <c r="V1083" s="12"/>
      <c r="W1083" s="12"/>
      <c r="X1083" s="12"/>
      <c r="Y1083" s="12"/>
      <c r="Z1083" s="12"/>
      <c r="AA1083" s="12"/>
      <c r="AB1083" s="12"/>
      <c r="AC1083" s="12"/>
      <c r="AD1083" s="12"/>
      <c r="AE1083" s="12"/>
      <c r="AR1083" s="216" t="s">
        <v>85</v>
      </c>
      <c r="AT1083" s="217" t="s">
        <v>75</v>
      </c>
      <c r="AU1083" s="217" t="s">
        <v>21</v>
      </c>
      <c r="AY1083" s="216" t="s">
        <v>277</v>
      </c>
      <c r="BK1083" s="218">
        <f>SUM(BK1084:BK1100)</f>
        <v>0</v>
      </c>
    </row>
    <row r="1084" s="2" customFormat="1" ht="22.9" customHeight="1">
      <c r="A1084" s="39"/>
      <c r="B1084" s="40"/>
      <c r="C1084" s="221" t="s">
        <v>2094</v>
      </c>
      <c r="D1084" s="221" t="s">
        <v>279</v>
      </c>
      <c r="E1084" s="222" t="s">
        <v>2095</v>
      </c>
      <c r="F1084" s="223" t="s">
        <v>2096</v>
      </c>
      <c r="G1084" s="224" t="s">
        <v>282</v>
      </c>
      <c r="H1084" s="225">
        <v>27.608000000000001</v>
      </c>
      <c r="I1084" s="226"/>
      <c r="J1084" s="227">
        <f>ROUND(I1084*H1084,2)</f>
        <v>0</v>
      </c>
      <c r="K1084" s="223" t="s">
        <v>283</v>
      </c>
      <c r="L1084" s="45"/>
      <c r="M1084" s="228" t="s">
        <v>1</v>
      </c>
      <c r="N1084" s="229" t="s">
        <v>41</v>
      </c>
      <c r="O1084" s="92"/>
      <c r="P1084" s="230">
        <f>O1084*H1084</f>
        <v>0</v>
      </c>
      <c r="Q1084" s="230">
        <v>0</v>
      </c>
      <c r="R1084" s="230">
        <f>Q1084*H1084</f>
        <v>0</v>
      </c>
      <c r="S1084" s="230">
        <v>0</v>
      </c>
      <c r="T1084" s="231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2" t="s">
        <v>377</v>
      </c>
      <c r="AT1084" s="232" t="s">
        <v>279</v>
      </c>
      <c r="AU1084" s="232" t="s">
        <v>85</v>
      </c>
      <c r="AY1084" s="18" t="s">
        <v>277</v>
      </c>
      <c r="BE1084" s="233">
        <f>IF(N1084="základní",J1084,0)</f>
        <v>0</v>
      </c>
      <c r="BF1084" s="233">
        <f>IF(N1084="snížená",J1084,0)</f>
        <v>0</v>
      </c>
      <c r="BG1084" s="233">
        <f>IF(N1084="zákl. přenesená",J1084,0)</f>
        <v>0</v>
      </c>
      <c r="BH1084" s="233">
        <f>IF(N1084="sníž. přenesená",J1084,0)</f>
        <v>0</v>
      </c>
      <c r="BI1084" s="233">
        <f>IF(N1084="nulová",J1084,0)</f>
        <v>0</v>
      </c>
      <c r="BJ1084" s="18" t="s">
        <v>21</v>
      </c>
      <c r="BK1084" s="233">
        <f>ROUND(I1084*H1084,2)</f>
        <v>0</v>
      </c>
      <c r="BL1084" s="18" t="s">
        <v>377</v>
      </c>
      <c r="BM1084" s="232" t="s">
        <v>2097</v>
      </c>
    </row>
    <row r="1085" s="2" customFormat="1">
      <c r="A1085" s="39"/>
      <c r="B1085" s="40"/>
      <c r="C1085" s="41"/>
      <c r="D1085" s="234" t="s">
        <v>286</v>
      </c>
      <c r="E1085" s="41"/>
      <c r="F1085" s="235" t="s">
        <v>2098</v>
      </c>
      <c r="G1085" s="41"/>
      <c r="H1085" s="41"/>
      <c r="I1085" s="236"/>
      <c r="J1085" s="41"/>
      <c r="K1085" s="41"/>
      <c r="L1085" s="45"/>
      <c r="M1085" s="237"/>
      <c r="N1085" s="238"/>
      <c r="O1085" s="92"/>
      <c r="P1085" s="92"/>
      <c r="Q1085" s="92"/>
      <c r="R1085" s="92"/>
      <c r="S1085" s="92"/>
      <c r="T1085" s="93"/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T1085" s="18" t="s">
        <v>286</v>
      </c>
      <c r="AU1085" s="18" t="s">
        <v>85</v>
      </c>
    </row>
    <row r="1086" s="13" customFormat="1">
      <c r="A1086" s="13"/>
      <c r="B1086" s="239"/>
      <c r="C1086" s="240"/>
      <c r="D1086" s="234" t="s">
        <v>288</v>
      </c>
      <c r="E1086" s="241" t="s">
        <v>1</v>
      </c>
      <c r="F1086" s="242" t="s">
        <v>1617</v>
      </c>
      <c r="G1086" s="240"/>
      <c r="H1086" s="243">
        <v>0.96199999999999997</v>
      </c>
      <c r="I1086" s="244"/>
      <c r="J1086" s="240"/>
      <c r="K1086" s="240"/>
      <c r="L1086" s="245"/>
      <c r="M1086" s="246"/>
      <c r="N1086" s="247"/>
      <c r="O1086" s="247"/>
      <c r="P1086" s="247"/>
      <c r="Q1086" s="247"/>
      <c r="R1086" s="247"/>
      <c r="S1086" s="247"/>
      <c r="T1086" s="24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9" t="s">
        <v>288</v>
      </c>
      <c r="AU1086" s="249" t="s">
        <v>85</v>
      </c>
      <c r="AV1086" s="13" t="s">
        <v>85</v>
      </c>
      <c r="AW1086" s="13" t="s">
        <v>33</v>
      </c>
      <c r="AX1086" s="13" t="s">
        <v>76</v>
      </c>
      <c r="AY1086" s="249" t="s">
        <v>277</v>
      </c>
    </row>
    <row r="1087" s="13" customFormat="1">
      <c r="A1087" s="13"/>
      <c r="B1087" s="239"/>
      <c r="C1087" s="240"/>
      <c r="D1087" s="234" t="s">
        <v>288</v>
      </c>
      <c r="E1087" s="241" t="s">
        <v>1</v>
      </c>
      <c r="F1087" s="242" t="s">
        <v>1618</v>
      </c>
      <c r="G1087" s="240"/>
      <c r="H1087" s="243">
        <v>1.2</v>
      </c>
      <c r="I1087" s="244"/>
      <c r="J1087" s="240"/>
      <c r="K1087" s="240"/>
      <c r="L1087" s="245"/>
      <c r="M1087" s="246"/>
      <c r="N1087" s="247"/>
      <c r="O1087" s="247"/>
      <c r="P1087" s="247"/>
      <c r="Q1087" s="247"/>
      <c r="R1087" s="247"/>
      <c r="S1087" s="247"/>
      <c r="T1087" s="24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9" t="s">
        <v>288</v>
      </c>
      <c r="AU1087" s="249" t="s">
        <v>85</v>
      </c>
      <c r="AV1087" s="13" t="s">
        <v>85</v>
      </c>
      <c r="AW1087" s="13" t="s">
        <v>33</v>
      </c>
      <c r="AX1087" s="13" t="s">
        <v>76</v>
      </c>
      <c r="AY1087" s="249" t="s">
        <v>277</v>
      </c>
    </row>
    <row r="1088" s="13" customFormat="1">
      <c r="A1088" s="13"/>
      <c r="B1088" s="239"/>
      <c r="C1088" s="240"/>
      <c r="D1088" s="234" t="s">
        <v>288</v>
      </c>
      <c r="E1088" s="241" t="s">
        <v>1</v>
      </c>
      <c r="F1088" s="242" t="s">
        <v>1619</v>
      </c>
      <c r="G1088" s="240"/>
      <c r="H1088" s="243">
        <v>1.8400000000000001</v>
      </c>
      <c r="I1088" s="244"/>
      <c r="J1088" s="240"/>
      <c r="K1088" s="240"/>
      <c r="L1088" s="245"/>
      <c r="M1088" s="246"/>
      <c r="N1088" s="247"/>
      <c r="O1088" s="247"/>
      <c r="P1088" s="247"/>
      <c r="Q1088" s="247"/>
      <c r="R1088" s="247"/>
      <c r="S1088" s="247"/>
      <c r="T1088" s="24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9" t="s">
        <v>288</v>
      </c>
      <c r="AU1088" s="249" t="s">
        <v>85</v>
      </c>
      <c r="AV1088" s="13" t="s">
        <v>85</v>
      </c>
      <c r="AW1088" s="13" t="s">
        <v>33</v>
      </c>
      <c r="AX1088" s="13" t="s">
        <v>76</v>
      </c>
      <c r="AY1088" s="249" t="s">
        <v>277</v>
      </c>
    </row>
    <row r="1089" s="13" customFormat="1">
      <c r="A1089" s="13"/>
      <c r="B1089" s="239"/>
      <c r="C1089" s="240"/>
      <c r="D1089" s="234" t="s">
        <v>288</v>
      </c>
      <c r="E1089" s="241" t="s">
        <v>1</v>
      </c>
      <c r="F1089" s="242" t="s">
        <v>2099</v>
      </c>
      <c r="G1089" s="240"/>
      <c r="H1089" s="243">
        <v>1.0800000000000001</v>
      </c>
      <c r="I1089" s="244"/>
      <c r="J1089" s="240"/>
      <c r="K1089" s="240"/>
      <c r="L1089" s="245"/>
      <c r="M1089" s="246"/>
      <c r="N1089" s="247"/>
      <c r="O1089" s="247"/>
      <c r="P1089" s="247"/>
      <c r="Q1089" s="247"/>
      <c r="R1089" s="247"/>
      <c r="S1089" s="247"/>
      <c r="T1089" s="24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9" t="s">
        <v>288</v>
      </c>
      <c r="AU1089" s="249" t="s">
        <v>85</v>
      </c>
      <c r="AV1089" s="13" t="s">
        <v>85</v>
      </c>
      <c r="AW1089" s="13" t="s">
        <v>33</v>
      </c>
      <c r="AX1089" s="13" t="s">
        <v>76</v>
      </c>
      <c r="AY1089" s="249" t="s">
        <v>277</v>
      </c>
    </row>
    <row r="1090" s="13" customFormat="1">
      <c r="A1090" s="13"/>
      <c r="B1090" s="239"/>
      <c r="C1090" s="240"/>
      <c r="D1090" s="234" t="s">
        <v>288</v>
      </c>
      <c r="E1090" s="241" t="s">
        <v>1</v>
      </c>
      <c r="F1090" s="242" t="s">
        <v>2100</v>
      </c>
      <c r="G1090" s="240"/>
      <c r="H1090" s="243">
        <v>2.431</v>
      </c>
      <c r="I1090" s="244"/>
      <c r="J1090" s="240"/>
      <c r="K1090" s="240"/>
      <c r="L1090" s="245"/>
      <c r="M1090" s="246"/>
      <c r="N1090" s="247"/>
      <c r="O1090" s="247"/>
      <c r="P1090" s="247"/>
      <c r="Q1090" s="247"/>
      <c r="R1090" s="247"/>
      <c r="S1090" s="247"/>
      <c r="T1090" s="24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9" t="s">
        <v>288</v>
      </c>
      <c r="AU1090" s="249" t="s">
        <v>85</v>
      </c>
      <c r="AV1090" s="13" t="s">
        <v>85</v>
      </c>
      <c r="AW1090" s="13" t="s">
        <v>33</v>
      </c>
      <c r="AX1090" s="13" t="s">
        <v>76</v>
      </c>
      <c r="AY1090" s="249" t="s">
        <v>277</v>
      </c>
    </row>
    <row r="1091" s="13" customFormat="1">
      <c r="A1091" s="13"/>
      <c r="B1091" s="239"/>
      <c r="C1091" s="240"/>
      <c r="D1091" s="234" t="s">
        <v>288</v>
      </c>
      <c r="E1091" s="241" t="s">
        <v>1</v>
      </c>
      <c r="F1091" s="242" t="s">
        <v>1621</v>
      </c>
      <c r="G1091" s="240"/>
      <c r="H1091" s="243">
        <v>3.48</v>
      </c>
      <c r="I1091" s="244"/>
      <c r="J1091" s="240"/>
      <c r="K1091" s="240"/>
      <c r="L1091" s="245"/>
      <c r="M1091" s="246"/>
      <c r="N1091" s="247"/>
      <c r="O1091" s="247"/>
      <c r="P1091" s="247"/>
      <c r="Q1091" s="247"/>
      <c r="R1091" s="247"/>
      <c r="S1091" s="247"/>
      <c r="T1091" s="24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9" t="s">
        <v>288</v>
      </c>
      <c r="AU1091" s="249" t="s">
        <v>85</v>
      </c>
      <c r="AV1091" s="13" t="s">
        <v>85</v>
      </c>
      <c r="AW1091" s="13" t="s">
        <v>33</v>
      </c>
      <c r="AX1091" s="13" t="s">
        <v>76</v>
      </c>
      <c r="AY1091" s="249" t="s">
        <v>277</v>
      </c>
    </row>
    <row r="1092" s="13" customFormat="1">
      <c r="A1092" s="13"/>
      <c r="B1092" s="239"/>
      <c r="C1092" s="240"/>
      <c r="D1092" s="234" t="s">
        <v>288</v>
      </c>
      <c r="E1092" s="241" t="s">
        <v>1</v>
      </c>
      <c r="F1092" s="242" t="s">
        <v>1622</v>
      </c>
      <c r="G1092" s="240"/>
      <c r="H1092" s="243">
        <v>6.96</v>
      </c>
      <c r="I1092" s="244"/>
      <c r="J1092" s="240"/>
      <c r="K1092" s="240"/>
      <c r="L1092" s="245"/>
      <c r="M1092" s="246"/>
      <c r="N1092" s="247"/>
      <c r="O1092" s="247"/>
      <c r="P1092" s="247"/>
      <c r="Q1092" s="247"/>
      <c r="R1092" s="247"/>
      <c r="S1092" s="247"/>
      <c r="T1092" s="24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9" t="s">
        <v>288</v>
      </c>
      <c r="AU1092" s="249" t="s">
        <v>85</v>
      </c>
      <c r="AV1092" s="13" t="s">
        <v>85</v>
      </c>
      <c r="AW1092" s="13" t="s">
        <v>33</v>
      </c>
      <c r="AX1092" s="13" t="s">
        <v>76</v>
      </c>
      <c r="AY1092" s="249" t="s">
        <v>277</v>
      </c>
    </row>
    <row r="1093" s="13" customFormat="1">
      <c r="A1093" s="13"/>
      <c r="B1093" s="239"/>
      <c r="C1093" s="240"/>
      <c r="D1093" s="234" t="s">
        <v>288</v>
      </c>
      <c r="E1093" s="241" t="s">
        <v>1</v>
      </c>
      <c r="F1093" s="242" t="s">
        <v>1623</v>
      </c>
      <c r="G1093" s="240"/>
      <c r="H1093" s="243">
        <v>2.895</v>
      </c>
      <c r="I1093" s="244"/>
      <c r="J1093" s="240"/>
      <c r="K1093" s="240"/>
      <c r="L1093" s="245"/>
      <c r="M1093" s="246"/>
      <c r="N1093" s="247"/>
      <c r="O1093" s="247"/>
      <c r="P1093" s="247"/>
      <c r="Q1093" s="247"/>
      <c r="R1093" s="247"/>
      <c r="S1093" s="247"/>
      <c r="T1093" s="24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9" t="s">
        <v>288</v>
      </c>
      <c r="AU1093" s="249" t="s">
        <v>85</v>
      </c>
      <c r="AV1093" s="13" t="s">
        <v>85</v>
      </c>
      <c r="AW1093" s="13" t="s">
        <v>33</v>
      </c>
      <c r="AX1093" s="13" t="s">
        <v>76</v>
      </c>
      <c r="AY1093" s="249" t="s">
        <v>277</v>
      </c>
    </row>
    <row r="1094" s="13" customFormat="1">
      <c r="A1094" s="13"/>
      <c r="B1094" s="239"/>
      <c r="C1094" s="240"/>
      <c r="D1094" s="234" t="s">
        <v>288</v>
      </c>
      <c r="E1094" s="241" t="s">
        <v>1</v>
      </c>
      <c r="F1094" s="242" t="s">
        <v>2101</v>
      </c>
      <c r="G1094" s="240"/>
      <c r="H1094" s="243">
        <v>6.7599999999999998</v>
      </c>
      <c r="I1094" s="244"/>
      <c r="J1094" s="240"/>
      <c r="K1094" s="240"/>
      <c r="L1094" s="245"/>
      <c r="M1094" s="246"/>
      <c r="N1094" s="247"/>
      <c r="O1094" s="247"/>
      <c r="P1094" s="247"/>
      <c r="Q1094" s="247"/>
      <c r="R1094" s="247"/>
      <c r="S1094" s="247"/>
      <c r="T1094" s="248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9" t="s">
        <v>288</v>
      </c>
      <c r="AU1094" s="249" t="s">
        <v>85</v>
      </c>
      <c r="AV1094" s="13" t="s">
        <v>85</v>
      </c>
      <c r="AW1094" s="13" t="s">
        <v>33</v>
      </c>
      <c r="AX1094" s="13" t="s">
        <v>76</v>
      </c>
      <c r="AY1094" s="249" t="s">
        <v>277</v>
      </c>
    </row>
    <row r="1095" s="14" customFormat="1">
      <c r="A1095" s="14"/>
      <c r="B1095" s="250"/>
      <c r="C1095" s="251"/>
      <c r="D1095" s="234" t="s">
        <v>288</v>
      </c>
      <c r="E1095" s="252" t="s">
        <v>118</v>
      </c>
      <c r="F1095" s="253" t="s">
        <v>302</v>
      </c>
      <c r="G1095" s="251"/>
      <c r="H1095" s="254">
        <v>27.608000000000001</v>
      </c>
      <c r="I1095" s="255"/>
      <c r="J1095" s="251"/>
      <c r="K1095" s="251"/>
      <c r="L1095" s="256"/>
      <c r="M1095" s="257"/>
      <c r="N1095" s="258"/>
      <c r="O1095" s="258"/>
      <c r="P1095" s="258"/>
      <c r="Q1095" s="258"/>
      <c r="R1095" s="258"/>
      <c r="S1095" s="258"/>
      <c r="T1095" s="25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60" t="s">
        <v>288</v>
      </c>
      <c r="AU1095" s="260" t="s">
        <v>85</v>
      </c>
      <c r="AV1095" s="14" t="s">
        <v>284</v>
      </c>
      <c r="AW1095" s="14" t="s">
        <v>33</v>
      </c>
      <c r="AX1095" s="14" t="s">
        <v>21</v>
      </c>
      <c r="AY1095" s="260" t="s">
        <v>277</v>
      </c>
    </row>
    <row r="1096" s="2" customFormat="1" ht="14.5" customHeight="1">
      <c r="A1096" s="39"/>
      <c r="B1096" s="40"/>
      <c r="C1096" s="261" t="s">
        <v>2102</v>
      </c>
      <c r="D1096" s="261" t="s">
        <v>400</v>
      </c>
      <c r="E1096" s="262" t="s">
        <v>2103</v>
      </c>
      <c r="F1096" s="263" t="s">
        <v>2104</v>
      </c>
      <c r="G1096" s="264" t="s">
        <v>282</v>
      </c>
      <c r="H1096" s="265">
        <v>27.608000000000001</v>
      </c>
      <c r="I1096" s="266"/>
      <c r="J1096" s="267">
        <f>ROUND(I1096*H1096,2)</f>
        <v>0</v>
      </c>
      <c r="K1096" s="263" t="s">
        <v>283</v>
      </c>
      <c r="L1096" s="268"/>
      <c r="M1096" s="269" t="s">
        <v>1</v>
      </c>
      <c r="N1096" s="270" t="s">
        <v>41</v>
      </c>
      <c r="O1096" s="92"/>
      <c r="P1096" s="230">
        <f>O1096*H1096</f>
        <v>0</v>
      </c>
      <c r="Q1096" s="230">
        <v>0.0012999999999999999</v>
      </c>
      <c r="R1096" s="230">
        <f>Q1096*H1096</f>
        <v>0.035890399999999996</v>
      </c>
      <c r="S1096" s="230">
        <v>0</v>
      </c>
      <c r="T1096" s="231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2" t="s">
        <v>476</v>
      </c>
      <c r="AT1096" s="232" t="s">
        <v>400</v>
      </c>
      <c r="AU1096" s="232" t="s">
        <v>85</v>
      </c>
      <c r="AY1096" s="18" t="s">
        <v>277</v>
      </c>
      <c r="BE1096" s="233">
        <f>IF(N1096="základní",J1096,0)</f>
        <v>0</v>
      </c>
      <c r="BF1096" s="233">
        <f>IF(N1096="snížená",J1096,0)</f>
        <v>0</v>
      </c>
      <c r="BG1096" s="233">
        <f>IF(N1096="zákl. přenesená",J1096,0)</f>
        <v>0</v>
      </c>
      <c r="BH1096" s="233">
        <f>IF(N1096="sníž. přenesená",J1096,0)</f>
        <v>0</v>
      </c>
      <c r="BI1096" s="233">
        <f>IF(N1096="nulová",J1096,0)</f>
        <v>0</v>
      </c>
      <c r="BJ1096" s="18" t="s">
        <v>21</v>
      </c>
      <c r="BK1096" s="233">
        <f>ROUND(I1096*H1096,2)</f>
        <v>0</v>
      </c>
      <c r="BL1096" s="18" t="s">
        <v>377</v>
      </c>
      <c r="BM1096" s="232" t="s">
        <v>2105</v>
      </c>
    </row>
    <row r="1097" s="2" customFormat="1">
      <c r="A1097" s="39"/>
      <c r="B1097" s="40"/>
      <c r="C1097" s="41"/>
      <c r="D1097" s="234" t="s">
        <v>286</v>
      </c>
      <c r="E1097" s="41"/>
      <c r="F1097" s="235" t="s">
        <v>2106</v>
      </c>
      <c r="G1097" s="41"/>
      <c r="H1097" s="41"/>
      <c r="I1097" s="236"/>
      <c r="J1097" s="41"/>
      <c r="K1097" s="41"/>
      <c r="L1097" s="45"/>
      <c r="M1097" s="237"/>
      <c r="N1097" s="238"/>
      <c r="O1097" s="92"/>
      <c r="P1097" s="92"/>
      <c r="Q1097" s="92"/>
      <c r="R1097" s="92"/>
      <c r="S1097" s="92"/>
      <c r="T1097" s="93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18" t="s">
        <v>286</v>
      </c>
      <c r="AU1097" s="18" t="s">
        <v>85</v>
      </c>
    </row>
    <row r="1098" s="13" customFormat="1">
      <c r="A1098" s="13"/>
      <c r="B1098" s="239"/>
      <c r="C1098" s="240"/>
      <c r="D1098" s="234" t="s">
        <v>288</v>
      </c>
      <c r="E1098" s="241" t="s">
        <v>1</v>
      </c>
      <c r="F1098" s="242" t="s">
        <v>118</v>
      </c>
      <c r="G1098" s="240"/>
      <c r="H1098" s="243">
        <v>27.608000000000001</v>
      </c>
      <c r="I1098" s="244"/>
      <c r="J1098" s="240"/>
      <c r="K1098" s="240"/>
      <c r="L1098" s="245"/>
      <c r="M1098" s="246"/>
      <c r="N1098" s="247"/>
      <c r="O1098" s="247"/>
      <c r="P1098" s="247"/>
      <c r="Q1098" s="247"/>
      <c r="R1098" s="247"/>
      <c r="S1098" s="247"/>
      <c r="T1098" s="24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9" t="s">
        <v>288</v>
      </c>
      <c r="AU1098" s="249" t="s">
        <v>85</v>
      </c>
      <c r="AV1098" s="13" t="s">
        <v>85</v>
      </c>
      <c r="AW1098" s="13" t="s">
        <v>33</v>
      </c>
      <c r="AX1098" s="13" t="s">
        <v>21</v>
      </c>
      <c r="AY1098" s="249" t="s">
        <v>277</v>
      </c>
    </row>
    <row r="1099" s="2" customFormat="1" ht="22.9" customHeight="1">
      <c r="A1099" s="39"/>
      <c r="B1099" s="40"/>
      <c r="C1099" s="221" t="s">
        <v>2107</v>
      </c>
      <c r="D1099" s="221" t="s">
        <v>279</v>
      </c>
      <c r="E1099" s="222" t="s">
        <v>2108</v>
      </c>
      <c r="F1099" s="223" t="s">
        <v>2109</v>
      </c>
      <c r="G1099" s="224" t="s">
        <v>316</v>
      </c>
      <c r="H1099" s="225">
        <v>0.035999999999999997</v>
      </c>
      <c r="I1099" s="226"/>
      <c r="J1099" s="227">
        <f>ROUND(I1099*H1099,2)</f>
        <v>0</v>
      </c>
      <c r="K1099" s="223" t="s">
        <v>283</v>
      </c>
      <c r="L1099" s="45"/>
      <c r="M1099" s="228" t="s">
        <v>1</v>
      </c>
      <c r="N1099" s="229" t="s">
        <v>41</v>
      </c>
      <c r="O1099" s="92"/>
      <c r="P1099" s="230">
        <f>O1099*H1099</f>
        <v>0</v>
      </c>
      <c r="Q1099" s="230">
        <v>0</v>
      </c>
      <c r="R1099" s="230">
        <f>Q1099*H1099</f>
        <v>0</v>
      </c>
      <c r="S1099" s="230">
        <v>0</v>
      </c>
      <c r="T1099" s="231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2" t="s">
        <v>377</v>
      </c>
      <c r="AT1099" s="232" t="s">
        <v>279</v>
      </c>
      <c r="AU1099" s="232" t="s">
        <v>85</v>
      </c>
      <c r="AY1099" s="18" t="s">
        <v>277</v>
      </c>
      <c r="BE1099" s="233">
        <f>IF(N1099="základní",J1099,0)</f>
        <v>0</v>
      </c>
      <c r="BF1099" s="233">
        <f>IF(N1099="snížená",J1099,0)</f>
        <v>0</v>
      </c>
      <c r="BG1099" s="233">
        <f>IF(N1099="zákl. přenesená",J1099,0)</f>
        <v>0</v>
      </c>
      <c r="BH1099" s="233">
        <f>IF(N1099="sníž. přenesená",J1099,0)</f>
        <v>0</v>
      </c>
      <c r="BI1099" s="233">
        <f>IF(N1099="nulová",J1099,0)</f>
        <v>0</v>
      </c>
      <c r="BJ1099" s="18" t="s">
        <v>21</v>
      </c>
      <c r="BK1099" s="233">
        <f>ROUND(I1099*H1099,2)</f>
        <v>0</v>
      </c>
      <c r="BL1099" s="18" t="s">
        <v>377</v>
      </c>
      <c r="BM1099" s="232" t="s">
        <v>2110</v>
      </c>
    </row>
    <row r="1100" s="2" customFormat="1">
      <c r="A1100" s="39"/>
      <c r="B1100" s="40"/>
      <c r="C1100" s="41"/>
      <c r="D1100" s="234" t="s">
        <v>286</v>
      </c>
      <c r="E1100" s="41"/>
      <c r="F1100" s="235" t="s">
        <v>2111</v>
      </c>
      <c r="G1100" s="41"/>
      <c r="H1100" s="41"/>
      <c r="I1100" s="236"/>
      <c r="J1100" s="41"/>
      <c r="K1100" s="41"/>
      <c r="L1100" s="45"/>
      <c r="M1100" s="237"/>
      <c r="N1100" s="238"/>
      <c r="O1100" s="92"/>
      <c r="P1100" s="92"/>
      <c r="Q1100" s="92"/>
      <c r="R1100" s="92"/>
      <c r="S1100" s="92"/>
      <c r="T1100" s="93"/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T1100" s="18" t="s">
        <v>286</v>
      </c>
      <c r="AU1100" s="18" t="s">
        <v>85</v>
      </c>
    </row>
    <row r="1101" s="12" customFormat="1" ht="25.92" customHeight="1">
      <c r="A1101" s="12"/>
      <c r="B1101" s="205"/>
      <c r="C1101" s="206"/>
      <c r="D1101" s="207" t="s">
        <v>75</v>
      </c>
      <c r="E1101" s="208" t="s">
        <v>2112</v>
      </c>
      <c r="F1101" s="208" t="s">
        <v>2113</v>
      </c>
      <c r="G1101" s="206"/>
      <c r="H1101" s="206"/>
      <c r="I1101" s="209"/>
      <c r="J1101" s="210">
        <f>BK1101</f>
        <v>0</v>
      </c>
      <c r="K1101" s="206"/>
      <c r="L1101" s="211"/>
      <c r="M1101" s="212"/>
      <c r="N1101" s="213"/>
      <c r="O1101" s="213"/>
      <c r="P1101" s="214">
        <f>P1102+P1105+P1108</f>
        <v>0</v>
      </c>
      <c r="Q1101" s="213"/>
      <c r="R1101" s="214">
        <f>R1102+R1105+R1108</f>
        <v>0</v>
      </c>
      <c r="S1101" s="213"/>
      <c r="T1101" s="215">
        <f>T1102+T1105+T1108</f>
        <v>0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216" t="s">
        <v>308</v>
      </c>
      <c r="AT1101" s="217" t="s">
        <v>75</v>
      </c>
      <c r="AU1101" s="217" t="s">
        <v>76</v>
      </c>
      <c r="AY1101" s="216" t="s">
        <v>277</v>
      </c>
      <c r="BK1101" s="218">
        <f>BK1102+BK1105+BK1108</f>
        <v>0</v>
      </c>
    </row>
    <row r="1102" s="12" customFormat="1" ht="22.8" customHeight="1">
      <c r="A1102" s="12"/>
      <c r="B1102" s="205"/>
      <c r="C1102" s="206"/>
      <c r="D1102" s="207" t="s">
        <v>75</v>
      </c>
      <c r="E1102" s="219" t="s">
        <v>2114</v>
      </c>
      <c r="F1102" s="219" t="s">
        <v>2115</v>
      </c>
      <c r="G1102" s="206"/>
      <c r="H1102" s="206"/>
      <c r="I1102" s="209"/>
      <c r="J1102" s="220">
        <f>BK1102</f>
        <v>0</v>
      </c>
      <c r="K1102" s="206"/>
      <c r="L1102" s="211"/>
      <c r="M1102" s="212"/>
      <c r="N1102" s="213"/>
      <c r="O1102" s="213"/>
      <c r="P1102" s="214">
        <f>SUM(P1103:P1104)</f>
        <v>0</v>
      </c>
      <c r="Q1102" s="213"/>
      <c r="R1102" s="214">
        <f>SUM(R1103:R1104)</f>
        <v>0</v>
      </c>
      <c r="S1102" s="213"/>
      <c r="T1102" s="215">
        <f>SUM(T1103:T1104)</f>
        <v>0</v>
      </c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R1102" s="216" t="s">
        <v>308</v>
      </c>
      <c r="AT1102" s="217" t="s">
        <v>75</v>
      </c>
      <c r="AU1102" s="217" t="s">
        <v>21</v>
      </c>
      <c r="AY1102" s="216" t="s">
        <v>277</v>
      </c>
      <c r="BK1102" s="218">
        <f>SUM(BK1103:BK1104)</f>
        <v>0</v>
      </c>
    </row>
    <row r="1103" s="2" customFormat="1" ht="14.5" customHeight="1">
      <c r="A1103" s="39"/>
      <c r="B1103" s="40"/>
      <c r="C1103" s="221" t="s">
        <v>2116</v>
      </c>
      <c r="D1103" s="221" t="s">
        <v>279</v>
      </c>
      <c r="E1103" s="222" t="s">
        <v>2117</v>
      </c>
      <c r="F1103" s="223" t="s">
        <v>2118</v>
      </c>
      <c r="G1103" s="224" t="s">
        <v>922</v>
      </c>
      <c r="H1103" s="225">
        <v>1</v>
      </c>
      <c r="I1103" s="226"/>
      <c r="J1103" s="227">
        <f>ROUND(I1103*H1103,2)</f>
        <v>0</v>
      </c>
      <c r="K1103" s="223" t="s">
        <v>577</v>
      </c>
      <c r="L1103" s="45"/>
      <c r="M1103" s="228" t="s">
        <v>1</v>
      </c>
      <c r="N1103" s="229" t="s">
        <v>41</v>
      </c>
      <c r="O1103" s="92"/>
      <c r="P1103" s="230">
        <f>O1103*H1103</f>
        <v>0</v>
      </c>
      <c r="Q1103" s="230">
        <v>0</v>
      </c>
      <c r="R1103" s="230">
        <f>Q1103*H1103</f>
        <v>0</v>
      </c>
      <c r="S1103" s="230">
        <v>0</v>
      </c>
      <c r="T1103" s="231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32" t="s">
        <v>2119</v>
      </c>
      <c r="AT1103" s="232" t="s">
        <v>279</v>
      </c>
      <c r="AU1103" s="232" t="s">
        <v>85</v>
      </c>
      <c r="AY1103" s="18" t="s">
        <v>277</v>
      </c>
      <c r="BE1103" s="233">
        <f>IF(N1103="základní",J1103,0)</f>
        <v>0</v>
      </c>
      <c r="BF1103" s="233">
        <f>IF(N1103="snížená",J1103,0)</f>
        <v>0</v>
      </c>
      <c r="BG1103" s="233">
        <f>IF(N1103="zákl. přenesená",J1103,0)</f>
        <v>0</v>
      </c>
      <c r="BH1103" s="233">
        <f>IF(N1103="sníž. přenesená",J1103,0)</f>
        <v>0</v>
      </c>
      <c r="BI1103" s="233">
        <f>IF(N1103="nulová",J1103,0)</f>
        <v>0</v>
      </c>
      <c r="BJ1103" s="18" t="s">
        <v>21</v>
      </c>
      <c r="BK1103" s="233">
        <f>ROUND(I1103*H1103,2)</f>
        <v>0</v>
      </c>
      <c r="BL1103" s="18" t="s">
        <v>2119</v>
      </c>
      <c r="BM1103" s="232" t="s">
        <v>2120</v>
      </c>
    </row>
    <row r="1104" s="2" customFormat="1">
      <c r="A1104" s="39"/>
      <c r="B1104" s="40"/>
      <c r="C1104" s="41"/>
      <c r="D1104" s="234" t="s">
        <v>286</v>
      </c>
      <c r="E1104" s="41"/>
      <c r="F1104" s="235" t="s">
        <v>2121</v>
      </c>
      <c r="G1104" s="41"/>
      <c r="H1104" s="41"/>
      <c r="I1104" s="236"/>
      <c r="J1104" s="41"/>
      <c r="K1104" s="41"/>
      <c r="L1104" s="45"/>
      <c r="M1104" s="237"/>
      <c r="N1104" s="238"/>
      <c r="O1104" s="92"/>
      <c r="P1104" s="92"/>
      <c r="Q1104" s="92"/>
      <c r="R1104" s="92"/>
      <c r="S1104" s="92"/>
      <c r="T1104" s="93"/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T1104" s="18" t="s">
        <v>286</v>
      </c>
      <c r="AU1104" s="18" t="s">
        <v>85</v>
      </c>
    </row>
    <row r="1105" s="12" customFormat="1" ht="22.8" customHeight="1">
      <c r="A1105" s="12"/>
      <c r="B1105" s="205"/>
      <c r="C1105" s="206"/>
      <c r="D1105" s="207" t="s">
        <v>75</v>
      </c>
      <c r="E1105" s="219" t="s">
        <v>2122</v>
      </c>
      <c r="F1105" s="219" t="s">
        <v>2123</v>
      </c>
      <c r="G1105" s="206"/>
      <c r="H1105" s="206"/>
      <c r="I1105" s="209"/>
      <c r="J1105" s="220">
        <f>BK1105</f>
        <v>0</v>
      </c>
      <c r="K1105" s="206"/>
      <c r="L1105" s="211"/>
      <c r="M1105" s="212"/>
      <c r="N1105" s="213"/>
      <c r="O1105" s="213"/>
      <c r="P1105" s="214">
        <f>SUM(P1106:P1107)</f>
        <v>0</v>
      </c>
      <c r="Q1105" s="213"/>
      <c r="R1105" s="214">
        <f>SUM(R1106:R1107)</f>
        <v>0</v>
      </c>
      <c r="S1105" s="213"/>
      <c r="T1105" s="215">
        <f>SUM(T1106:T1107)</f>
        <v>0</v>
      </c>
      <c r="U1105" s="12"/>
      <c r="V1105" s="12"/>
      <c r="W1105" s="12"/>
      <c r="X1105" s="12"/>
      <c r="Y1105" s="12"/>
      <c r="Z1105" s="12"/>
      <c r="AA1105" s="12"/>
      <c r="AB1105" s="12"/>
      <c r="AC1105" s="12"/>
      <c r="AD1105" s="12"/>
      <c r="AE1105" s="12"/>
      <c r="AR1105" s="216" t="s">
        <v>308</v>
      </c>
      <c r="AT1105" s="217" t="s">
        <v>75</v>
      </c>
      <c r="AU1105" s="217" t="s">
        <v>21</v>
      </c>
      <c r="AY1105" s="216" t="s">
        <v>277</v>
      </c>
      <c r="BK1105" s="218">
        <f>SUM(BK1106:BK1107)</f>
        <v>0</v>
      </c>
    </row>
    <row r="1106" s="2" customFormat="1" ht="14.5" customHeight="1">
      <c r="A1106" s="39"/>
      <c r="B1106" s="40"/>
      <c r="C1106" s="221" t="s">
        <v>2124</v>
      </c>
      <c r="D1106" s="221" t="s">
        <v>279</v>
      </c>
      <c r="E1106" s="222" t="s">
        <v>2125</v>
      </c>
      <c r="F1106" s="223" t="s">
        <v>2123</v>
      </c>
      <c r="G1106" s="224" t="s">
        <v>922</v>
      </c>
      <c r="H1106" s="225">
        <v>1</v>
      </c>
      <c r="I1106" s="226"/>
      <c r="J1106" s="227">
        <f>ROUND(I1106*H1106,2)</f>
        <v>0</v>
      </c>
      <c r="K1106" s="223" t="s">
        <v>577</v>
      </c>
      <c r="L1106" s="45"/>
      <c r="M1106" s="228" t="s">
        <v>1</v>
      </c>
      <c r="N1106" s="229" t="s">
        <v>41</v>
      </c>
      <c r="O1106" s="92"/>
      <c r="P1106" s="230">
        <f>O1106*H1106</f>
        <v>0</v>
      </c>
      <c r="Q1106" s="230">
        <v>0</v>
      </c>
      <c r="R1106" s="230">
        <f>Q1106*H1106</f>
        <v>0</v>
      </c>
      <c r="S1106" s="230">
        <v>0</v>
      </c>
      <c r="T1106" s="231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32" t="s">
        <v>2119</v>
      </c>
      <c r="AT1106" s="232" t="s">
        <v>279</v>
      </c>
      <c r="AU1106" s="232" t="s">
        <v>85</v>
      </c>
      <c r="AY1106" s="18" t="s">
        <v>277</v>
      </c>
      <c r="BE1106" s="233">
        <f>IF(N1106="základní",J1106,0)</f>
        <v>0</v>
      </c>
      <c r="BF1106" s="233">
        <f>IF(N1106="snížená",J1106,0)</f>
        <v>0</v>
      </c>
      <c r="BG1106" s="233">
        <f>IF(N1106="zákl. přenesená",J1106,0)</f>
        <v>0</v>
      </c>
      <c r="BH1106" s="233">
        <f>IF(N1106="sníž. přenesená",J1106,0)</f>
        <v>0</v>
      </c>
      <c r="BI1106" s="233">
        <f>IF(N1106="nulová",J1106,0)</f>
        <v>0</v>
      </c>
      <c r="BJ1106" s="18" t="s">
        <v>21</v>
      </c>
      <c r="BK1106" s="233">
        <f>ROUND(I1106*H1106,2)</f>
        <v>0</v>
      </c>
      <c r="BL1106" s="18" t="s">
        <v>2119</v>
      </c>
      <c r="BM1106" s="232" t="s">
        <v>2126</v>
      </c>
    </row>
    <row r="1107" s="2" customFormat="1">
      <c r="A1107" s="39"/>
      <c r="B1107" s="40"/>
      <c r="C1107" s="41"/>
      <c r="D1107" s="234" t="s">
        <v>286</v>
      </c>
      <c r="E1107" s="41"/>
      <c r="F1107" s="235" t="s">
        <v>2127</v>
      </c>
      <c r="G1107" s="41"/>
      <c r="H1107" s="41"/>
      <c r="I1107" s="236"/>
      <c r="J1107" s="41"/>
      <c r="K1107" s="41"/>
      <c r="L1107" s="45"/>
      <c r="M1107" s="237"/>
      <c r="N1107" s="238"/>
      <c r="O1107" s="92"/>
      <c r="P1107" s="92"/>
      <c r="Q1107" s="92"/>
      <c r="R1107" s="92"/>
      <c r="S1107" s="92"/>
      <c r="T1107" s="93"/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T1107" s="18" t="s">
        <v>286</v>
      </c>
      <c r="AU1107" s="18" t="s">
        <v>85</v>
      </c>
    </row>
    <row r="1108" s="12" customFormat="1" ht="22.8" customHeight="1">
      <c r="A1108" s="12"/>
      <c r="B1108" s="205"/>
      <c r="C1108" s="206"/>
      <c r="D1108" s="207" t="s">
        <v>75</v>
      </c>
      <c r="E1108" s="219" t="s">
        <v>2128</v>
      </c>
      <c r="F1108" s="219" t="s">
        <v>2129</v>
      </c>
      <c r="G1108" s="206"/>
      <c r="H1108" s="206"/>
      <c r="I1108" s="209"/>
      <c r="J1108" s="220">
        <f>BK1108</f>
        <v>0</v>
      </c>
      <c r="K1108" s="206"/>
      <c r="L1108" s="211"/>
      <c r="M1108" s="212"/>
      <c r="N1108" s="213"/>
      <c r="O1108" s="213"/>
      <c r="P1108" s="214">
        <f>SUM(P1109:P1110)</f>
        <v>0</v>
      </c>
      <c r="Q1108" s="213"/>
      <c r="R1108" s="214">
        <f>SUM(R1109:R1110)</f>
        <v>0</v>
      </c>
      <c r="S1108" s="213"/>
      <c r="T1108" s="215">
        <f>SUM(T1109:T1110)</f>
        <v>0</v>
      </c>
      <c r="U1108" s="12"/>
      <c r="V1108" s="12"/>
      <c r="W1108" s="12"/>
      <c r="X1108" s="12"/>
      <c r="Y1108" s="12"/>
      <c r="Z1108" s="12"/>
      <c r="AA1108" s="12"/>
      <c r="AB1108" s="12"/>
      <c r="AC1108" s="12"/>
      <c r="AD1108" s="12"/>
      <c r="AE1108" s="12"/>
      <c r="AR1108" s="216" t="s">
        <v>308</v>
      </c>
      <c r="AT1108" s="217" t="s">
        <v>75</v>
      </c>
      <c r="AU1108" s="217" t="s">
        <v>21</v>
      </c>
      <c r="AY1108" s="216" t="s">
        <v>277</v>
      </c>
      <c r="BK1108" s="218">
        <f>SUM(BK1109:BK1110)</f>
        <v>0</v>
      </c>
    </row>
    <row r="1109" s="2" customFormat="1" ht="14.5" customHeight="1">
      <c r="A1109" s="39"/>
      <c r="B1109" s="40"/>
      <c r="C1109" s="221" t="s">
        <v>2130</v>
      </c>
      <c r="D1109" s="221" t="s">
        <v>279</v>
      </c>
      <c r="E1109" s="222" t="s">
        <v>2131</v>
      </c>
      <c r="F1109" s="223" t="s">
        <v>2129</v>
      </c>
      <c r="G1109" s="224" t="s">
        <v>922</v>
      </c>
      <c r="H1109" s="225">
        <v>1</v>
      </c>
      <c r="I1109" s="226"/>
      <c r="J1109" s="227">
        <f>ROUND(I1109*H1109,2)</f>
        <v>0</v>
      </c>
      <c r="K1109" s="223" t="s">
        <v>577</v>
      </c>
      <c r="L1109" s="45"/>
      <c r="M1109" s="228" t="s">
        <v>1</v>
      </c>
      <c r="N1109" s="229" t="s">
        <v>41</v>
      </c>
      <c r="O1109" s="92"/>
      <c r="P1109" s="230">
        <f>O1109*H1109</f>
        <v>0</v>
      </c>
      <c r="Q1109" s="230">
        <v>0</v>
      </c>
      <c r="R1109" s="230">
        <f>Q1109*H1109</f>
        <v>0</v>
      </c>
      <c r="S1109" s="230">
        <v>0</v>
      </c>
      <c r="T1109" s="231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32" t="s">
        <v>2119</v>
      </c>
      <c r="AT1109" s="232" t="s">
        <v>279</v>
      </c>
      <c r="AU1109" s="232" t="s">
        <v>85</v>
      </c>
      <c r="AY1109" s="18" t="s">
        <v>277</v>
      </c>
      <c r="BE1109" s="233">
        <f>IF(N1109="základní",J1109,0)</f>
        <v>0</v>
      </c>
      <c r="BF1109" s="233">
        <f>IF(N1109="snížená",J1109,0)</f>
        <v>0</v>
      </c>
      <c r="BG1109" s="233">
        <f>IF(N1109="zákl. přenesená",J1109,0)</f>
        <v>0</v>
      </c>
      <c r="BH1109" s="233">
        <f>IF(N1109="sníž. přenesená",J1109,0)</f>
        <v>0</v>
      </c>
      <c r="BI1109" s="233">
        <f>IF(N1109="nulová",J1109,0)</f>
        <v>0</v>
      </c>
      <c r="BJ1109" s="18" t="s">
        <v>21</v>
      </c>
      <c r="BK1109" s="233">
        <f>ROUND(I1109*H1109,2)</f>
        <v>0</v>
      </c>
      <c r="BL1109" s="18" t="s">
        <v>2119</v>
      </c>
      <c r="BM1109" s="232" t="s">
        <v>2132</v>
      </c>
    </row>
    <row r="1110" s="2" customFormat="1">
      <c r="A1110" s="39"/>
      <c r="B1110" s="40"/>
      <c r="C1110" s="41"/>
      <c r="D1110" s="234" t="s">
        <v>286</v>
      </c>
      <c r="E1110" s="41"/>
      <c r="F1110" s="235" t="s">
        <v>2133</v>
      </c>
      <c r="G1110" s="41"/>
      <c r="H1110" s="41"/>
      <c r="I1110" s="236"/>
      <c r="J1110" s="41"/>
      <c r="K1110" s="41"/>
      <c r="L1110" s="45"/>
      <c r="M1110" s="293"/>
      <c r="N1110" s="294"/>
      <c r="O1110" s="295"/>
      <c r="P1110" s="295"/>
      <c r="Q1110" s="295"/>
      <c r="R1110" s="295"/>
      <c r="S1110" s="295"/>
      <c r="T1110" s="296"/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T1110" s="18" t="s">
        <v>286</v>
      </c>
      <c r="AU1110" s="18" t="s">
        <v>85</v>
      </c>
    </row>
    <row r="1111" s="2" customFormat="1" ht="6.96" customHeight="1">
      <c r="A1111" s="39"/>
      <c r="B1111" s="67"/>
      <c r="C1111" s="68"/>
      <c r="D1111" s="68"/>
      <c r="E1111" s="68"/>
      <c r="F1111" s="68"/>
      <c r="G1111" s="68"/>
      <c r="H1111" s="68"/>
      <c r="I1111" s="68"/>
      <c r="J1111" s="68"/>
      <c r="K1111" s="68"/>
      <c r="L1111" s="45"/>
      <c r="M1111" s="39"/>
      <c r="O1111" s="39"/>
      <c r="P1111" s="39"/>
      <c r="Q1111" s="39"/>
      <c r="R1111" s="39"/>
      <c r="S1111" s="39"/>
      <c r="T1111" s="39"/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</row>
  </sheetData>
  <sheetProtection sheet="1" autoFilter="0" formatColumns="0" formatRows="0" objects="1" scenarios="1" spinCount="100000" saltValue="N83T8fPM5L+L2PvqXQH4M5jA7xjAPRu6tpUS+kSfxXxmVnh+HknecssFAQHKw2YuW0dpi4RPKIeunvnWnRCOcw==" hashValue="DtI6jxDL3QUd88SVjb58l+Vwt7+f+JYW5BTCylOoRXwEVxh1zxMQkMHHFiUlisW2kpMksLigQFZEeNl9Yd1byg==" algorithmName="SHA-512" password="CC35"/>
  <autoFilter ref="C147:K1110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a změna užívání části objektu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2134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19</v>
      </c>
      <c r="E11" s="39"/>
      <c r="F11" s="145" t="s">
        <v>1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28</v>
      </c>
      <c r="G12" s="39"/>
      <c r="H12" s="39"/>
      <c r="I12" s="142" t="s">
        <v>24</v>
      </c>
      <c r="J12" s="146" t="str">
        <f>'Rekapitulace stavby'!AN8</f>
        <v>30. 12. 2016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29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29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29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2" t="s">
        <v>41</v>
      </c>
      <c r="F33" s="157">
        <f>ROUND((SUM(BE126:BE340)),  2)</f>
        <v>0</v>
      </c>
      <c r="G33" s="39"/>
      <c r="H33" s="39"/>
      <c r="I33" s="158">
        <v>0.20999999999999999</v>
      </c>
      <c r="J33" s="157">
        <f>ROUND(((SUM(BE126:BE340))*I33),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7">
        <f>ROUND((SUM(BF126:BF340)),  2)</f>
        <v>0</v>
      </c>
      <c r="G34" s="39"/>
      <c r="H34" s="39"/>
      <c r="I34" s="158">
        <v>0.14999999999999999</v>
      </c>
      <c r="J34" s="157">
        <f>ROUND(((SUM(BF126:BF340))*I34),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7">
        <f>ROUND((SUM(BG126:BG340)),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7">
        <f>ROUND((SUM(BH126:BH340)),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7">
        <f>ROUND((SUM(BI126:BI340)),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225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7" t="str">
        <f>E7</f>
        <v>Stavební úpravy a změna užívání části objektu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zt - Zdravotní 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 xml:space="preserve"> </v>
      </c>
      <c r="G89" s="41"/>
      <c r="H89" s="41"/>
      <c r="I89" s="33" t="s">
        <v>24</v>
      </c>
      <c r="J89" s="80" t="str">
        <f>IF(J12="","",J12)</f>
        <v>30. 12. 2016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226</v>
      </c>
      <c r="D94" s="179"/>
      <c r="E94" s="179"/>
      <c r="F94" s="179"/>
      <c r="G94" s="179"/>
      <c r="H94" s="179"/>
      <c r="I94" s="179"/>
      <c r="J94" s="180" t="s">
        <v>227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228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229</v>
      </c>
    </row>
    <row r="97" s="9" customFormat="1" ht="24.96" customHeight="1">
      <c r="A97" s="9"/>
      <c r="B97" s="182"/>
      <c r="C97" s="183"/>
      <c r="D97" s="184" t="s">
        <v>230</v>
      </c>
      <c r="E97" s="185"/>
      <c r="F97" s="185"/>
      <c r="G97" s="185"/>
      <c r="H97" s="185"/>
      <c r="I97" s="185"/>
      <c r="J97" s="186">
        <f>J127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231</v>
      </c>
      <c r="E98" s="191"/>
      <c r="F98" s="191"/>
      <c r="G98" s="191"/>
      <c r="H98" s="191"/>
      <c r="I98" s="191"/>
      <c r="J98" s="192">
        <f>J128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234</v>
      </c>
      <c r="E99" s="191"/>
      <c r="F99" s="191"/>
      <c r="G99" s="191"/>
      <c r="H99" s="191"/>
      <c r="I99" s="191"/>
      <c r="J99" s="192">
        <f>J143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2"/>
      <c r="C100" s="183"/>
      <c r="D100" s="184" t="s">
        <v>240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8"/>
      <c r="C101" s="189"/>
      <c r="D101" s="190" t="s">
        <v>2135</v>
      </c>
      <c r="E101" s="191"/>
      <c r="F101" s="191"/>
      <c r="G101" s="191"/>
      <c r="H101" s="191"/>
      <c r="I101" s="191"/>
      <c r="J101" s="192">
        <f>J147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2136</v>
      </c>
      <c r="E102" s="191"/>
      <c r="F102" s="191"/>
      <c r="G102" s="191"/>
      <c r="H102" s="191"/>
      <c r="I102" s="191"/>
      <c r="J102" s="192">
        <f>J204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2137</v>
      </c>
      <c r="E103" s="191"/>
      <c r="F103" s="191"/>
      <c r="G103" s="191"/>
      <c r="H103" s="191"/>
      <c r="I103" s="191"/>
      <c r="J103" s="192">
        <f>J261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245</v>
      </c>
      <c r="E104" s="191"/>
      <c r="F104" s="191"/>
      <c r="G104" s="191"/>
      <c r="H104" s="191"/>
      <c r="I104" s="191"/>
      <c r="J104" s="192">
        <f>J270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2138</v>
      </c>
      <c r="E105" s="191"/>
      <c r="F105" s="191"/>
      <c r="G105" s="191"/>
      <c r="H105" s="191"/>
      <c r="I105" s="191"/>
      <c r="J105" s="192">
        <f>J329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2139</v>
      </c>
      <c r="E106" s="191"/>
      <c r="F106" s="191"/>
      <c r="G106" s="191"/>
      <c r="H106" s="191"/>
      <c r="I106" s="191"/>
      <c r="J106" s="192">
        <f>J338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262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4.5" customHeight="1">
      <c r="A116" s="39"/>
      <c r="B116" s="40"/>
      <c r="C116" s="41"/>
      <c r="D116" s="41"/>
      <c r="E116" s="177" t="str">
        <f>E7</f>
        <v>Stavební úpravy a změna užívání části objektu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108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5" customHeight="1">
      <c r="A118" s="39"/>
      <c r="B118" s="40"/>
      <c r="C118" s="41"/>
      <c r="D118" s="41"/>
      <c r="E118" s="77" t="str">
        <f>E9</f>
        <v>zt - Zdravotní technika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F12</f>
        <v xml:space="preserve"> </v>
      </c>
      <c r="G120" s="41"/>
      <c r="H120" s="41"/>
      <c r="I120" s="33" t="s">
        <v>24</v>
      </c>
      <c r="J120" s="80" t="str">
        <f>IF(J12="","",J12)</f>
        <v>30. 12. 2016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4.9" customHeight="1">
      <c r="A122" s="39"/>
      <c r="B122" s="40"/>
      <c r="C122" s="33" t="s">
        <v>26</v>
      </c>
      <c r="D122" s="41"/>
      <c r="E122" s="41"/>
      <c r="F122" s="28" t="str">
        <f>E15</f>
        <v xml:space="preserve"> </v>
      </c>
      <c r="G122" s="41"/>
      <c r="H122" s="41"/>
      <c r="I122" s="33" t="s">
        <v>32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4.9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34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4"/>
      <c r="B125" s="195"/>
      <c r="C125" s="196" t="s">
        <v>263</v>
      </c>
      <c r="D125" s="197" t="s">
        <v>61</v>
      </c>
      <c r="E125" s="197" t="s">
        <v>57</v>
      </c>
      <c r="F125" s="197" t="s">
        <v>58</v>
      </c>
      <c r="G125" s="197" t="s">
        <v>264</v>
      </c>
      <c r="H125" s="197" t="s">
        <v>265</v>
      </c>
      <c r="I125" s="197" t="s">
        <v>266</v>
      </c>
      <c r="J125" s="197" t="s">
        <v>227</v>
      </c>
      <c r="K125" s="198" t="s">
        <v>267</v>
      </c>
      <c r="L125" s="199"/>
      <c r="M125" s="101" t="s">
        <v>1</v>
      </c>
      <c r="N125" s="102" t="s">
        <v>40</v>
      </c>
      <c r="O125" s="102" t="s">
        <v>268</v>
      </c>
      <c r="P125" s="102" t="s">
        <v>269</v>
      </c>
      <c r="Q125" s="102" t="s">
        <v>270</v>
      </c>
      <c r="R125" s="102" t="s">
        <v>271</v>
      </c>
      <c r="S125" s="102" t="s">
        <v>272</v>
      </c>
      <c r="T125" s="103" t="s">
        <v>273</v>
      </c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/>
      <c r="AE125" s="194"/>
    </row>
    <row r="126" s="2" customFormat="1" ht="22.8" customHeight="1">
      <c r="A126" s="39"/>
      <c r="B126" s="40"/>
      <c r="C126" s="108" t="s">
        <v>274</v>
      </c>
      <c r="D126" s="41"/>
      <c r="E126" s="41"/>
      <c r="F126" s="41"/>
      <c r="G126" s="41"/>
      <c r="H126" s="41"/>
      <c r="I126" s="41"/>
      <c r="J126" s="200">
        <f>BK126</f>
        <v>0</v>
      </c>
      <c r="K126" s="41"/>
      <c r="L126" s="45"/>
      <c r="M126" s="104"/>
      <c r="N126" s="201"/>
      <c r="O126" s="105"/>
      <c r="P126" s="202">
        <f>P127+P146</f>
        <v>0</v>
      </c>
      <c r="Q126" s="105"/>
      <c r="R126" s="202">
        <f>R127+R146</f>
        <v>0</v>
      </c>
      <c r="S126" s="105"/>
      <c r="T126" s="203">
        <f>T127+T146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229</v>
      </c>
      <c r="BK126" s="204">
        <f>BK127+BK146</f>
        <v>0</v>
      </c>
    </row>
    <row r="127" s="12" customFormat="1" ht="25.92" customHeight="1">
      <c r="A127" s="12"/>
      <c r="B127" s="205"/>
      <c r="C127" s="206"/>
      <c r="D127" s="207" t="s">
        <v>75</v>
      </c>
      <c r="E127" s="208" t="s">
        <v>275</v>
      </c>
      <c r="F127" s="208" t="s">
        <v>276</v>
      </c>
      <c r="G127" s="206"/>
      <c r="H127" s="206"/>
      <c r="I127" s="209"/>
      <c r="J127" s="210">
        <f>BK127</f>
        <v>0</v>
      </c>
      <c r="K127" s="206"/>
      <c r="L127" s="211"/>
      <c r="M127" s="212"/>
      <c r="N127" s="213"/>
      <c r="O127" s="213"/>
      <c r="P127" s="214">
        <f>P128+P143</f>
        <v>0</v>
      </c>
      <c r="Q127" s="213"/>
      <c r="R127" s="214">
        <f>R128+R143</f>
        <v>0</v>
      </c>
      <c r="S127" s="213"/>
      <c r="T127" s="215">
        <f>T128+T143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21</v>
      </c>
      <c r="AT127" s="217" t="s">
        <v>75</v>
      </c>
      <c r="AU127" s="217" t="s">
        <v>76</v>
      </c>
      <c r="AY127" s="216" t="s">
        <v>277</v>
      </c>
      <c r="BK127" s="218">
        <f>BK128+BK143</f>
        <v>0</v>
      </c>
    </row>
    <row r="128" s="12" customFormat="1" ht="22.8" customHeight="1">
      <c r="A128" s="12"/>
      <c r="B128" s="205"/>
      <c r="C128" s="206"/>
      <c r="D128" s="207" t="s">
        <v>75</v>
      </c>
      <c r="E128" s="219" t="s">
        <v>21</v>
      </c>
      <c r="F128" s="219" t="s">
        <v>278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SUM(P129:P142)</f>
        <v>0</v>
      </c>
      <c r="Q128" s="213"/>
      <c r="R128" s="214">
        <f>SUM(R129:R142)</f>
        <v>0</v>
      </c>
      <c r="S128" s="213"/>
      <c r="T128" s="215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21</v>
      </c>
      <c r="AT128" s="217" t="s">
        <v>75</v>
      </c>
      <c r="AU128" s="217" t="s">
        <v>21</v>
      </c>
      <c r="AY128" s="216" t="s">
        <v>277</v>
      </c>
      <c r="BK128" s="218">
        <f>SUM(BK129:BK142)</f>
        <v>0</v>
      </c>
    </row>
    <row r="129" s="2" customFormat="1" ht="31" customHeight="1">
      <c r="A129" s="39"/>
      <c r="B129" s="40"/>
      <c r="C129" s="221" t="s">
        <v>21</v>
      </c>
      <c r="D129" s="221" t="s">
        <v>279</v>
      </c>
      <c r="E129" s="222" t="s">
        <v>2140</v>
      </c>
      <c r="F129" s="223" t="s">
        <v>2141</v>
      </c>
      <c r="G129" s="224" t="s">
        <v>297</v>
      </c>
      <c r="H129" s="225">
        <v>14</v>
      </c>
      <c r="I129" s="226"/>
      <c r="J129" s="227">
        <f>ROUND(I129*H129,2)</f>
        <v>0</v>
      </c>
      <c r="K129" s="223" t="s">
        <v>283</v>
      </c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284</v>
      </c>
      <c r="AT129" s="232" t="s">
        <v>279</v>
      </c>
      <c r="AU129" s="232" t="s">
        <v>85</v>
      </c>
      <c r="AY129" s="18" t="s">
        <v>277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ROUND(I129*H129,2)</f>
        <v>0</v>
      </c>
      <c r="BL129" s="18" t="s">
        <v>284</v>
      </c>
      <c r="BM129" s="232" t="s">
        <v>85</v>
      </c>
    </row>
    <row r="130" s="2" customFormat="1">
      <c r="A130" s="39"/>
      <c r="B130" s="40"/>
      <c r="C130" s="41"/>
      <c r="D130" s="234" t="s">
        <v>286</v>
      </c>
      <c r="E130" s="41"/>
      <c r="F130" s="235" t="s">
        <v>2141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286</v>
      </c>
      <c r="AU130" s="18" t="s">
        <v>85</v>
      </c>
    </row>
    <row r="131" s="2" customFormat="1" ht="35.8" customHeight="1">
      <c r="A131" s="39"/>
      <c r="B131" s="40"/>
      <c r="C131" s="221" t="s">
        <v>284</v>
      </c>
      <c r="D131" s="221" t="s">
        <v>279</v>
      </c>
      <c r="E131" s="222" t="s">
        <v>304</v>
      </c>
      <c r="F131" s="223" t="s">
        <v>305</v>
      </c>
      <c r="G131" s="224" t="s">
        <v>297</v>
      </c>
      <c r="H131" s="225">
        <v>4</v>
      </c>
      <c r="I131" s="226"/>
      <c r="J131" s="227">
        <f>ROUND(I131*H131,2)</f>
        <v>0</v>
      </c>
      <c r="K131" s="223" t="s">
        <v>283</v>
      </c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284</v>
      </c>
      <c r="AT131" s="232" t="s">
        <v>279</v>
      </c>
      <c r="AU131" s="232" t="s">
        <v>85</v>
      </c>
      <c r="AY131" s="18" t="s">
        <v>277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ROUND(I131*H131,2)</f>
        <v>0</v>
      </c>
      <c r="BL131" s="18" t="s">
        <v>284</v>
      </c>
      <c r="BM131" s="232" t="s">
        <v>284</v>
      </c>
    </row>
    <row r="132" s="2" customFormat="1">
      <c r="A132" s="39"/>
      <c r="B132" s="40"/>
      <c r="C132" s="41"/>
      <c r="D132" s="234" t="s">
        <v>286</v>
      </c>
      <c r="E132" s="41"/>
      <c r="F132" s="235" t="s">
        <v>305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286</v>
      </c>
      <c r="AU132" s="18" t="s">
        <v>85</v>
      </c>
    </row>
    <row r="133" s="2" customFormat="1" ht="22.9" customHeight="1">
      <c r="A133" s="39"/>
      <c r="B133" s="40"/>
      <c r="C133" s="221" t="s">
        <v>308</v>
      </c>
      <c r="D133" s="221" t="s">
        <v>279</v>
      </c>
      <c r="E133" s="222" t="s">
        <v>2142</v>
      </c>
      <c r="F133" s="223" t="s">
        <v>2143</v>
      </c>
      <c r="G133" s="224" t="s">
        <v>297</v>
      </c>
      <c r="H133" s="225">
        <v>4</v>
      </c>
      <c r="I133" s="226"/>
      <c r="J133" s="227">
        <f>ROUND(I133*H133,2)</f>
        <v>0</v>
      </c>
      <c r="K133" s="223" t="s">
        <v>283</v>
      </c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284</v>
      </c>
      <c r="AT133" s="232" t="s">
        <v>279</v>
      </c>
      <c r="AU133" s="232" t="s">
        <v>85</v>
      </c>
      <c r="AY133" s="18" t="s">
        <v>277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21</v>
      </c>
      <c r="BK133" s="233">
        <f>ROUND(I133*H133,2)</f>
        <v>0</v>
      </c>
      <c r="BL133" s="18" t="s">
        <v>284</v>
      </c>
      <c r="BM133" s="232" t="s">
        <v>313</v>
      </c>
    </row>
    <row r="134" s="2" customFormat="1">
      <c r="A134" s="39"/>
      <c r="B134" s="40"/>
      <c r="C134" s="41"/>
      <c r="D134" s="234" t="s">
        <v>286</v>
      </c>
      <c r="E134" s="41"/>
      <c r="F134" s="235" t="s">
        <v>2143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286</v>
      </c>
      <c r="AU134" s="18" t="s">
        <v>85</v>
      </c>
    </row>
    <row r="135" s="2" customFormat="1" ht="22.9" customHeight="1">
      <c r="A135" s="39"/>
      <c r="B135" s="40"/>
      <c r="C135" s="221" t="s">
        <v>313</v>
      </c>
      <c r="D135" s="221" t="s">
        <v>279</v>
      </c>
      <c r="E135" s="222" t="s">
        <v>2144</v>
      </c>
      <c r="F135" s="223" t="s">
        <v>2145</v>
      </c>
      <c r="G135" s="224" t="s">
        <v>297</v>
      </c>
      <c r="H135" s="225">
        <v>4</v>
      </c>
      <c r="I135" s="226"/>
      <c r="J135" s="227">
        <f>ROUND(I135*H135,2)</f>
        <v>0</v>
      </c>
      <c r="K135" s="223" t="s">
        <v>283</v>
      </c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284</v>
      </c>
      <c r="AT135" s="232" t="s">
        <v>279</v>
      </c>
      <c r="AU135" s="232" t="s">
        <v>85</v>
      </c>
      <c r="AY135" s="18" t="s">
        <v>277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21</v>
      </c>
      <c r="BK135" s="233">
        <f>ROUND(I135*H135,2)</f>
        <v>0</v>
      </c>
      <c r="BL135" s="18" t="s">
        <v>284</v>
      </c>
      <c r="BM135" s="232" t="s">
        <v>326</v>
      </c>
    </row>
    <row r="136" s="2" customFormat="1">
      <c r="A136" s="39"/>
      <c r="B136" s="40"/>
      <c r="C136" s="41"/>
      <c r="D136" s="234" t="s">
        <v>286</v>
      </c>
      <c r="E136" s="41"/>
      <c r="F136" s="235" t="s">
        <v>2145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286</v>
      </c>
      <c r="AU136" s="18" t="s">
        <v>85</v>
      </c>
    </row>
    <row r="137" s="2" customFormat="1" ht="22.9" customHeight="1">
      <c r="A137" s="39"/>
      <c r="B137" s="40"/>
      <c r="C137" s="221" t="s">
        <v>320</v>
      </c>
      <c r="D137" s="221" t="s">
        <v>279</v>
      </c>
      <c r="E137" s="222" t="s">
        <v>321</v>
      </c>
      <c r="F137" s="223" t="s">
        <v>322</v>
      </c>
      <c r="G137" s="224" t="s">
        <v>297</v>
      </c>
      <c r="H137" s="225">
        <v>10</v>
      </c>
      <c r="I137" s="226"/>
      <c r="J137" s="227">
        <f>ROUND(I137*H137,2)</f>
        <v>0</v>
      </c>
      <c r="K137" s="223" t="s">
        <v>283</v>
      </c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284</v>
      </c>
      <c r="AT137" s="232" t="s">
        <v>279</v>
      </c>
      <c r="AU137" s="232" t="s">
        <v>85</v>
      </c>
      <c r="AY137" s="18" t="s">
        <v>277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21</v>
      </c>
      <c r="BK137" s="233">
        <f>ROUND(I137*H137,2)</f>
        <v>0</v>
      </c>
      <c r="BL137" s="18" t="s">
        <v>284</v>
      </c>
      <c r="BM137" s="232" t="s">
        <v>339</v>
      </c>
    </row>
    <row r="138" s="2" customFormat="1">
      <c r="A138" s="39"/>
      <c r="B138" s="40"/>
      <c r="C138" s="41"/>
      <c r="D138" s="234" t="s">
        <v>286</v>
      </c>
      <c r="E138" s="41"/>
      <c r="F138" s="235" t="s">
        <v>322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286</v>
      </c>
      <c r="AU138" s="18" t="s">
        <v>85</v>
      </c>
    </row>
    <row r="139" s="2" customFormat="1" ht="22.9" customHeight="1">
      <c r="A139" s="39"/>
      <c r="B139" s="40"/>
      <c r="C139" s="221" t="s">
        <v>326</v>
      </c>
      <c r="D139" s="221" t="s">
        <v>279</v>
      </c>
      <c r="E139" s="222" t="s">
        <v>2146</v>
      </c>
      <c r="F139" s="223" t="s">
        <v>2147</v>
      </c>
      <c r="G139" s="224" t="s">
        <v>297</v>
      </c>
      <c r="H139" s="225">
        <v>2</v>
      </c>
      <c r="I139" s="226"/>
      <c r="J139" s="227">
        <f>ROUND(I139*H139,2)</f>
        <v>0</v>
      </c>
      <c r="K139" s="223" t="s">
        <v>283</v>
      </c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284</v>
      </c>
      <c r="AT139" s="232" t="s">
        <v>279</v>
      </c>
      <c r="AU139" s="232" t="s">
        <v>85</v>
      </c>
      <c r="AY139" s="18" t="s">
        <v>277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ROUND(I139*H139,2)</f>
        <v>0</v>
      </c>
      <c r="BL139" s="18" t="s">
        <v>284</v>
      </c>
      <c r="BM139" s="232" t="s">
        <v>353</v>
      </c>
    </row>
    <row r="140" s="2" customFormat="1">
      <c r="A140" s="39"/>
      <c r="B140" s="40"/>
      <c r="C140" s="41"/>
      <c r="D140" s="234" t="s">
        <v>286</v>
      </c>
      <c r="E140" s="41"/>
      <c r="F140" s="235" t="s">
        <v>2147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286</v>
      </c>
      <c r="AU140" s="18" t="s">
        <v>85</v>
      </c>
    </row>
    <row r="141" s="2" customFormat="1" ht="14.5" customHeight="1">
      <c r="A141" s="39"/>
      <c r="B141" s="40"/>
      <c r="C141" s="221" t="s">
        <v>333</v>
      </c>
      <c r="D141" s="221" t="s">
        <v>279</v>
      </c>
      <c r="E141" s="222" t="s">
        <v>2148</v>
      </c>
      <c r="F141" s="223" t="s">
        <v>2149</v>
      </c>
      <c r="G141" s="224" t="s">
        <v>316</v>
      </c>
      <c r="H141" s="225">
        <v>3.3399999999999999</v>
      </c>
      <c r="I141" s="226"/>
      <c r="J141" s="227">
        <f>ROUND(I141*H141,2)</f>
        <v>0</v>
      </c>
      <c r="K141" s="223" t="s">
        <v>1</v>
      </c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284</v>
      </c>
      <c r="AT141" s="232" t="s">
        <v>279</v>
      </c>
      <c r="AU141" s="232" t="s">
        <v>85</v>
      </c>
      <c r="AY141" s="18" t="s">
        <v>277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21</v>
      </c>
      <c r="BK141" s="233">
        <f>ROUND(I141*H141,2)</f>
        <v>0</v>
      </c>
      <c r="BL141" s="18" t="s">
        <v>284</v>
      </c>
      <c r="BM141" s="232" t="s">
        <v>364</v>
      </c>
    </row>
    <row r="142" s="2" customFormat="1">
      <c r="A142" s="39"/>
      <c r="B142" s="40"/>
      <c r="C142" s="41"/>
      <c r="D142" s="234" t="s">
        <v>286</v>
      </c>
      <c r="E142" s="41"/>
      <c r="F142" s="235" t="s">
        <v>2149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286</v>
      </c>
      <c r="AU142" s="18" t="s">
        <v>85</v>
      </c>
    </row>
    <row r="143" s="12" customFormat="1" ht="22.8" customHeight="1">
      <c r="A143" s="12"/>
      <c r="B143" s="205"/>
      <c r="C143" s="206"/>
      <c r="D143" s="207" t="s">
        <v>75</v>
      </c>
      <c r="E143" s="219" t="s">
        <v>284</v>
      </c>
      <c r="F143" s="219" t="s">
        <v>491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SUM(P144:P145)</f>
        <v>0</v>
      </c>
      <c r="Q143" s="213"/>
      <c r="R143" s="214">
        <f>SUM(R144:R145)</f>
        <v>0</v>
      </c>
      <c r="S143" s="213"/>
      <c r="T143" s="215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6" t="s">
        <v>21</v>
      </c>
      <c r="AT143" s="217" t="s">
        <v>75</v>
      </c>
      <c r="AU143" s="217" t="s">
        <v>21</v>
      </c>
      <c r="AY143" s="216" t="s">
        <v>277</v>
      </c>
      <c r="BK143" s="218">
        <f>SUM(BK144:BK145)</f>
        <v>0</v>
      </c>
    </row>
    <row r="144" s="2" customFormat="1" ht="14.5" customHeight="1">
      <c r="A144" s="39"/>
      <c r="B144" s="40"/>
      <c r="C144" s="221" t="s">
        <v>339</v>
      </c>
      <c r="D144" s="221" t="s">
        <v>279</v>
      </c>
      <c r="E144" s="222" t="s">
        <v>2150</v>
      </c>
      <c r="F144" s="223" t="s">
        <v>2151</v>
      </c>
      <c r="G144" s="224" t="s">
        <v>297</v>
      </c>
      <c r="H144" s="225">
        <v>1.5</v>
      </c>
      <c r="I144" s="226"/>
      <c r="J144" s="227">
        <f>ROUND(I144*H144,2)</f>
        <v>0</v>
      </c>
      <c r="K144" s="223" t="s">
        <v>283</v>
      </c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284</v>
      </c>
      <c r="AT144" s="232" t="s">
        <v>279</v>
      </c>
      <c r="AU144" s="232" t="s">
        <v>85</v>
      </c>
      <c r="AY144" s="18" t="s">
        <v>277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ROUND(I144*H144,2)</f>
        <v>0</v>
      </c>
      <c r="BL144" s="18" t="s">
        <v>284</v>
      </c>
      <c r="BM144" s="232" t="s">
        <v>377</v>
      </c>
    </row>
    <row r="145" s="2" customFormat="1">
      <c r="A145" s="39"/>
      <c r="B145" s="40"/>
      <c r="C145" s="41"/>
      <c r="D145" s="234" t="s">
        <v>286</v>
      </c>
      <c r="E145" s="41"/>
      <c r="F145" s="235" t="s">
        <v>2151</v>
      </c>
      <c r="G145" s="41"/>
      <c r="H145" s="41"/>
      <c r="I145" s="236"/>
      <c r="J145" s="41"/>
      <c r="K145" s="41"/>
      <c r="L145" s="45"/>
      <c r="M145" s="237"/>
      <c r="N145" s="23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286</v>
      </c>
      <c r="AU145" s="18" t="s">
        <v>85</v>
      </c>
    </row>
    <row r="146" s="12" customFormat="1" ht="25.92" customHeight="1">
      <c r="A146" s="12"/>
      <c r="B146" s="205"/>
      <c r="C146" s="206"/>
      <c r="D146" s="207" t="s">
        <v>75</v>
      </c>
      <c r="E146" s="208" t="s">
        <v>1179</v>
      </c>
      <c r="F146" s="208" t="s">
        <v>1180</v>
      </c>
      <c r="G146" s="206"/>
      <c r="H146" s="206"/>
      <c r="I146" s="209"/>
      <c r="J146" s="210">
        <f>BK146</f>
        <v>0</v>
      </c>
      <c r="K146" s="206"/>
      <c r="L146" s="211"/>
      <c r="M146" s="212"/>
      <c r="N146" s="213"/>
      <c r="O146" s="213"/>
      <c r="P146" s="214">
        <f>P147+P204+P261+P270+P329+P338</f>
        <v>0</v>
      </c>
      <c r="Q146" s="213"/>
      <c r="R146" s="214">
        <f>R147+R204+R261+R270+R329+R338</f>
        <v>0</v>
      </c>
      <c r="S146" s="213"/>
      <c r="T146" s="215">
        <f>T147+T204+T261+T270+T329+T338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85</v>
      </c>
      <c r="AT146" s="217" t="s">
        <v>75</v>
      </c>
      <c r="AU146" s="217" t="s">
        <v>76</v>
      </c>
      <c r="AY146" s="216" t="s">
        <v>277</v>
      </c>
      <c r="BK146" s="218">
        <f>BK147+BK204+BK261+BK270+BK329+BK338</f>
        <v>0</v>
      </c>
    </row>
    <row r="147" s="12" customFormat="1" ht="22.8" customHeight="1">
      <c r="A147" s="12"/>
      <c r="B147" s="205"/>
      <c r="C147" s="206"/>
      <c r="D147" s="207" t="s">
        <v>75</v>
      </c>
      <c r="E147" s="219" t="s">
        <v>2152</v>
      </c>
      <c r="F147" s="219" t="s">
        <v>2153</v>
      </c>
      <c r="G147" s="206"/>
      <c r="H147" s="206"/>
      <c r="I147" s="209"/>
      <c r="J147" s="220">
        <f>BK147</f>
        <v>0</v>
      </c>
      <c r="K147" s="206"/>
      <c r="L147" s="211"/>
      <c r="M147" s="212"/>
      <c r="N147" s="213"/>
      <c r="O147" s="213"/>
      <c r="P147" s="214">
        <f>SUM(P148:P203)</f>
        <v>0</v>
      </c>
      <c r="Q147" s="213"/>
      <c r="R147" s="214">
        <f>SUM(R148:R203)</f>
        <v>0</v>
      </c>
      <c r="S147" s="213"/>
      <c r="T147" s="215">
        <f>SUM(T148:T203)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6" t="s">
        <v>85</v>
      </c>
      <c r="AT147" s="217" t="s">
        <v>75</v>
      </c>
      <c r="AU147" s="217" t="s">
        <v>21</v>
      </c>
      <c r="AY147" s="216" t="s">
        <v>277</v>
      </c>
      <c r="BK147" s="218">
        <f>SUM(BK148:BK203)</f>
        <v>0</v>
      </c>
    </row>
    <row r="148" s="2" customFormat="1" ht="14.5" customHeight="1">
      <c r="A148" s="39"/>
      <c r="B148" s="40"/>
      <c r="C148" s="221" t="s">
        <v>347</v>
      </c>
      <c r="D148" s="221" t="s">
        <v>279</v>
      </c>
      <c r="E148" s="222" t="s">
        <v>2154</v>
      </c>
      <c r="F148" s="223" t="s">
        <v>2155</v>
      </c>
      <c r="G148" s="224" t="s">
        <v>607</v>
      </c>
      <c r="H148" s="225">
        <v>4</v>
      </c>
      <c r="I148" s="226"/>
      <c r="J148" s="227">
        <f>ROUND(I148*H148,2)</f>
        <v>0</v>
      </c>
      <c r="K148" s="223" t="s">
        <v>283</v>
      </c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377</v>
      </c>
      <c r="AT148" s="232" t="s">
        <v>279</v>
      </c>
      <c r="AU148" s="232" t="s">
        <v>85</v>
      </c>
      <c r="AY148" s="18" t="s">
        <v>277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21</v>
      </c>
      <c r="BK148" s="233">
        <f>ROUND(I148*H148,2)</f>
        <v>0</v>
      </c>
      <c r="BL148" s="18" t="s">
        <v>377</v>
      </c>
      <c r="BM148" s="232" t="s">
        <v>388</v>
      </c>
    </row>
    <row r="149" s="2" customFormat="1">
      <c r="A149" s="39"/>
      <c r="B149" s="40"/>
      <c r="C149" s="41"/>
      <c r="D149" s="234" t="s">
        <v>286</v>
      </c>
      <c r="E149" s="41"/>
      <c r="F149" s="235" t="s">
        <v>2155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286</v>
      </c>
      <c r="AU149" s="18" t="s">
        <v>85</v>
      </c>
    </row>
    <row r="150" s="2" customFormat="1" ht="22.9" customHeight="1">
      <c r="A150" s="39"/>
      <c r="B150" s="40"/>
      <c r="C150" s="221" t="s">
        <v>353</v>
      </c>
      <c r="D150" s="221" t="s">
        <v>279</v>
      </c>
      <c r="E150" s="222" t="s">
        <v>2156</v>
      </c>
      <c r="F150" s="223" t="s">
        <v>2157</v>
      </c>
      <c r="G150" s="224" t="s">
        <v>380</v>
      </c>
      <c r="H150" s="225">
        <v>1</v>
      </c>
      <c r="I150" s="226"/>
      <c r="J150" s="227">
        <f>ROUND(I150*H150,2)</f>
        <v>0</v>
      </c>
      <c r="K150" s="223" t="s">
        <v>1</v>
      </c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377</v>
      </c>
      <c r="AT150" s="232" t="s">
        <v>279</v>
      </c>
      <c r="AU150" s="232" t="s">
        <v>85</v>
      </c>
      <c r="AY150" s="18" t="s">
        <v>277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ROUND(I150*H150,2)</f>
        <v>0</v>
      </c>
      <c r="BL150" s="18" t="s">
        <v>377</v>
      </c>
      <c r="BM150" s="232" t="s">
        <v>399</v>
      </c>
    </row>
    <row r="151" s="2" customFormat="1">
      <c r="A151" s="39"/>
      <c r="B151" s="40"/>
      <c r="C151" s="41"/>
      <c r="D151" s="234" t="s">
        <v>286</v>
      </c>
      <c r="E151" s="41"/>
      <c r="F151" s="235" t="s">
        <v>2157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286</v>
      </c>
      <c r="AU151" s="18" t="s">
        <v>85</v>
      </c>
    </row>
    <row r="152" s="2" customFormat="1" ht="14.5" customHeight="1">
      <c r="A152" s="39"/>
      <c r="B152" s="40"/>
      <c r="C152" s="221" t="s">
        <v>358</v>
      </c>
      <c r="D152" s="221" t="s">
        <v>279</v>
      </c>
      <c r="E152" s="222" t="s">
        <v>2158</v>
      </c>
      <c r="F152" s="223" t="s">
        <v>2159</v>
      </c>
      <c r="G152" s="224" t="s">
        <v>607</v>
      </c>
      <c r="H152" s="225">
        <v>8</v>
      </c>
      <c r="I152" s="226"/>
      <c r="J152" s="227">
        <f>ROUND(I152*H152,2)</f>
        <v>0</v>
      </c>
      <c r="K152" s="223" t="s">
        <v>283</v>
      </c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377</v>
      </c>
      <c r="AT152" s="232" t="s">
        <v>279</v>
      </c>
      <c r="AU152" s="232" t="s">
        <v>85</v>
      </c>
      <c r="AY152" s="18" t="s">
        <v>277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21</v>
      </c>
      <c r="BK152" s="233">
        <f>ROUND(I152*H152,2)</f>
        <v>0</v>
      </c>
      <c r="BL152" s="18" t="s">
        <v>377</v>
      </c>
      <c r="BM152" s="232" t="s">
        <v>411</v>
      </c>
    </row>
    <row r="153" s="2" customFormat="1">
      <c r="A153" s="39"/>
      <c r="B153" s="40"/>
      <c r="C153" s="41"/>
      <c r="D153" s="234" t="s">
        <v>286</v>
      </c>
      <c r="E153" s="41"/>
      <c r="F153" s="235" t="s">
        <v>2159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286</v>
      </c>
      <c r="AU153" s="18" t="s">
        <v>85</v>
      </c>
    </row>
    <row r="154" s="2" customFormat="1" ht="14.5" customHeight="1">
      <c r="A154" s="39"/>
      <c r="B154" s="40"/>
      <c r="C154" s="221" t="s">
        <v>364</v>
      </c>
      <c r="D154" s="221" t="s">
        <v>279</v>
      </c>
      <c r="E154" s="222" t="s">
        <v>2160</v>
      </c>
      <c r="F154" s="223" t="s">
        <v>2161</v>
      </c>
      <c r="G154" s="224" t="s">
        <v>607</v>
      </c>
      <c r="H154" s="225">
        <v>5</v>
      </c>
      <c r="I154" s="226"/>
      <c r="J154" s="227">
        <f>ROUND(I154*H154,2)</f>
        <v>0</v>
      </c>
      <c r="K154" s="223" t="s">
        <v>283</v>
      </c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377</v>
      </c>
      <c r="AT154" s="232" t="s">
        <v>279</v>
      </c>
      <c r="AU154" s="232" t="s">
        <v>85</v>
      </c>
      <c r="AY154" s="18" t="s">
        <v>277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21</v>
      </c>
      <c r="BK154" s="233">
        <f>ROUND(I154*H154,2)</f>
        <v>0</v>
      </c>
      <c r="BL154" s="18" t="s">
        <v>377</v>
      </c>
      <c r="BM154" s="232" t="s">
        <v>422</v>
      </c>
    </row>
    <row r="155" s="2" customFormat="1">
      <c r="A155" s="39"/>
      <c r="B155" s="40"/>
      <c r="C155" s="41"/>
      <c r="D155" s="234" t="s">
        <v>286</v>
      </c>
      <c r="E155" s="41"/>
      <c r="F155" s="235" t="s">
        <v>2161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286</v>
      </c>
      <c r="AU155" s="18" t="s">
        <v>85</v>
      </c>
    </row>
    <row r="156" s="2" customFormat="1" ht="20.5" customHeight="1">
      <c r="A156" s="39"/>
      <c r="B156" s="40"/>
      <c r="C156" s="221" t="s">
        <v>8</v>
      </c>
      <c r="D156" s="221" t="s">
        <v>279</v>
      </c>
      <c r="E156" s="222" t="s">
        <v>2162</v>
      </c>
      <c r="F156" s="223" t="s">
        <v>2163</v>
      </c>
      <c r="G156" s="224" t="s">
        <v>607</v>
      </c>
      <c r="H156" s="225">
        <v>13</v>
      </c>
      <c r="I156" s="226"/>
      <c r="J156" s="227">
        <f>ROUND(I156*H156,2)</f>
        <v>0</v>
      </c>
      <c r="K156" s="223" t="s">
        <v>283</v>
      </c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377</v>
      </c>
      <c r="AT156" s="232" t="s">
        <v>279</v>
      </c>
      <c r="AU156" s="232" t="s">
        <v>85</v>
      </c>
      <c r="AY156" s="18" t="s">
        <v>277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21</v>
      </c>
      <c r="BK156" s="233">
        <f>ROUND(I156*H156,2)</f>
        <v>0</v>
      </c>
      <c r="BL156" s="18" t="s">
        <v>377</v>
      </c>
      <c r="BM156" s="232" t="s">
        <v>435</v>
      </c>
    </row>
    <row r="157" s="2" customFormat="1">
      <c r="A157" s="39"/>
      <c r="B157" s="40"/>
      <c r="C157" s="41"/>
      <c r="D157" s="234" t="s">
        <v>286</v>
      </c>
      <c r="E157" s="41"/>
      <c r="F157" s="235" t="s">
        <v>2163</v>
      </c>
      <c r="G157" s="41"/>
      <c r="H157" s="41"/>
      <c r="I157" s="236"/>
      <c r="J157" s="41"/>
      <c r="K157" s="41"/>
      <c r="L157" s="45"/>
      <c r="M157" s="237"/>
      <c r="N157" s="23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286</v>
      </c>
      <c r="AU157" s="18" t="s">
        <v>85</v>
      </c>
    </row>
    <row r="158" s="2" customFormat="1" ht="20.5" customHeight="1">
      <c r="A158" s="39"/>
      <c r="B158" s="40"/>
      <c r="C158" s="221" t="s">
        <v>377</v>
      </c>
      <c r="D158" s="221" t="s">
        <v>279</v>
      </c>
      <c r="E158" s="222" t="s">
        <v>2164</v>
      </c>
      <c r="F158" s="223" t="s">
        <v>2165</v>
      </c>
      <c r="G158" s="224" t="s">
        <v>607</v>
      </c>
      <c r="H158" s="225">
        <v>5</v>
      </c>
      <c r="I158" s="226"/>
      <c r="J158" s="227">
        <f>ROUND(I158*H158,2)</f>
        <v>0</v>
      </c>
      <c r="K158" s="223" t="s">
        <v>283</v>
      </c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377</v>
      </c>
      <c r="AT158" s="232" t="s">
        <v>279</v>
      </c>
      <c r="AU158" s="232" t="s">
        <v>85</v>
      </c>
      <c r="AY158" s="18" t="s">
        <v>277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21</v>
      </c>
      <c r="BK158" s="233">
        <f>ROUND(I158*H158,2)</f>
        <v>0</v>
      </c>
      <c r="BL158" s="18" t="s">
        <v>377</v>
      </c>
      <c r="BM158" s="232" t="s">
        <v>446</v>
      </c>
    </row>
    <row r="159" s="2" customFormat="1">
      <c r="A159" s="39"/>
      <c r="B159" s="40"/>
      <c r="C159" s="41"/>
      <c r="D159" s="234" t="s">
        <v>286</v>
      </c>
      <c r="E159" s="41"/>
      <c r="F159" s="235" t="s">
        <v>2165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286</v>
      </c>
      <c r="AU159" s="18" t="s">
        <v>85</v>
      </c>
    </row>
    <row r="160" s="2" customFormat="1" ht="20.5" customHeight="1">
      <c r="A160" s="39"/>
      <c r="B160" s="40"/>
      <c r="C160" s="221" t="s">
        <v>383</v>
      </c>
      <c r="D160" s="221" t="s">
        <v>279</v>
      </c>
      <c r="E160" s="222" t="s">
        <v>2166</v>
      </c>
      <c r="F160" s="223" t="s">
        <v>2167</v>
      </c>
      <c r="G160" s="224" t="s">
        <v>607</v>
      </c>
      <c r="H160" s="225">
        <v>5</v>
      </c>
      <c r="I160" s="226"/>
      <c r="J160" s="227">
        <f>ROUND(I160*H160,2)</f>
        <v>0</v>
      </c>
      <c r="K160" s="223" t="s">
        <v>283</v>
      </c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377</v>
      </c>
      <c r="AT160" s="232" t="s">
        <v>279</v>
      </c>
      <c r="AU160" s="232" t="s">
        <v>85</v>
      </c>
      <c r="AY160" s="18" t="s">
        <v>277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21</v>
      </c>
      <c r="BK160" s="233">
        <f>ROUND(I160*H160,2)</f>
        <v>0</v>
      </c>
      <c r="BL160" s="18" t="s">
        <v>377</v>
      </c>
      <c r="BM160" s="232" t="s">
        <v>463</v>
      </c>
    </row>
    <row r="161" s="2" customFormat="1">
      <c r="A161" s="39"/>
      <c r="B161" s="40"/>
      <c r="C161" s="41"/>
      <c r="D161" s="234" t="s">
        <v>286</v>
      </c>
      <c r="E161" s="41"/>
      <c r="F161" s="235" t="s">
        <v>2167</v>
      </c>
      <c r="G161" s="41"/>
      <c r="H161" s="41"/>
      <c r="I161" s="236"/>
      <c r="J161" s="41"/>
      <c r="K161" s="41"/>
      <c r="L161" s="45"/>
      <c r="M161" s="237"/>
      <c r="N161" s="23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286</v>
      </c>
      <c r="AU161" s="18" t="s">
        <v>85</v>
      </c>
    </row>
    <row r="162" s="2" customFormat="1" ht="20.5" customHeight="1">
      <c r="A162" s="39"/>
      <c r="B162" s="40"/>
      <c r="C162" s="221" t="s">
        <v>388</v>
      </c>
      <c r="D162" s="221" t="s">
        <v>279</v>
      </c>
      <c r="E162" s="222" t="s">
        <v>2168</v>
      </c>
      <c r="F162" s="223" t="s">
        <v>2169</v>
      </c>
      <c r="G162" s="224" t="s">
        <v>607</v>
      </c>
      <c r="H162" s="225">
        <v>8</v>
      </c>
      <c r="I162" s="226"/>
      <c r="J162" s="227">
        <f>ROUND(I162*H162,2)</f>
        <v>0</v>
      </c>
      <c r="K162" s="223" t="s">
        <v>283</v>
      </c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377</v>
      </c>
      <c r="AT162" s="232" t="s">
        <v>279</v>
      </c>
      <c r="AU162" s="232" t="s">
        <v>85</v>
      </c>
      <c r="AY162" s="18" t="s">
        <v>277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21</v>
      </c>
      <c r="BK162" s="233">
        <f>ROUND(I162*H162,2)</f>
        <v>0</v>
      </c>
      <c r="BL162" s="18" t="s">
        <v>377</v>
      </c>
      <c r="BM162" s="232" t="s">
        <v>476</v>
      </c>
    </row>
    <row r="163" s="2" customFormat="1">
      <c r="A163" s="39"/>
      <c r="B163" s="40"/>
      <c r="C163" s="41"/>
      <c r="D163" s="234" t="s">
        <v>286</v>
      </c>
      <c r="E163" s="41"/>
      <c r="F163" s="235" t="s">
        <v>2169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286</v>
      </c>
      <c r="AU163" s="18" t="s">
        <v>85</v>
      </c>
    </row>
    <row r="164" s="2" customFormat="1" ht="20.5" customHeight="1">
      <c r="A164" s="39"/>
      <c r="B164" s="40"/>
      <c r="C164" s="221" t="s">
        <v>393</v>
      </c>
      <c r="D164" s="221" t="s">
        <v>279</v>
      </c>
      <c r="E164" s="222" t="s">
        <v>2170</v>
      </c>
      <c r="F164" s="223" t="s">
        <v>2171</v>
      </c>
      <c r="G164" s="224" t="s">
        <v>607</v>
      </c>
      <c r="H164" s="225">
        <v>20</v>
      </c>
      <c r="I164" s="226"/>
      <c r="J164" s="227">
        <f>ROUND(I164*H164,2)</f>
        <v>0</v>
      </c>
      <c r="K164" s="223" t="s">
        <v>283</v>
      </c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377</v>
      </c>
      <c r="AT164" s="232" t="s">
        <v>279</v>
      </c>
      <c r="AU164" s="232" t="s">
        <v>85</v>
      </c>
      <c r="AY164" s="18" t="s">
        <v>277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21</v>
      </c>
      <c r="BK164" s="233">
        <f>ROUND(I164*H164,2)</f>
        <v>0</v>
      </c>
      <c r="BL164" s="18" t="s">
        <v>377</v>
      </c>
      <c r="BM164" s="232" t="s">
        <v>487</v>
      </c>
    </row>
    <row r="165" s="2" customFormat="1">
      <c r="A165" s="39"/>
      <c r="B165" s="40"/>
      <c r="C165" s="41"/>
      <c r="D165" s="234" t="s">
        <v>286</v>
      </c>
      <c r="E165" s="41"/>
      <c r="F165" s="235" t="s">
        <v>2171</v>
      </c>
      <c r="G165" s="41"/>
      <c r="H165" s="41"/>
      <c r="I165" s="236"/>
      <c r="J165" s="41"/>
      <c r="K165" s="41"/>
      <c r="L165" s="45"/>
      <c r="M165" s="237"/>
      <c r="N165" s="238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286</v>
      </c>
      <c r="AU165" s="18" t="s">
        <v>85</v>
      </c>
    </row>
    <row r="166" s="2" customFormat="1" ht="20.5" customHeight="1">
      <c r="A166" s="39"/>
      <c r="B166" s="40"/>
      <c r="C166" s="221" t="s">
        <v>399</v>
      </c>
      <c r="D166" s="221" t="s">
        <v>279</v>
      </c>
      <c r="E166" s="222" t="s">
        <v>2172</v>
      </c>
      <c r="F166" s="223" t="s">
        <v>2173</v>
      </c>
      <c r="G166" s="224" t="s">
        <v>607</v>
      </c>
      <c r="H166" s="225">
        <v>5</v>
      </c>
      <c r="I166" s="226"/>
      <c r="J166" s="227">
        <f>ROUND(I166*H166,2)</f>
        <v>0</v>
      </c>
      <c r="K166" s="223" t="s">
        <v>283</v>
      </c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377</v>
      </c>
      <c r="AT166" s="232" t="s">
        <v>279</v>
      </c>
      <c r="AU166" s="232" t="s">
        <v>85</v>
      </c>
      <c r="AY166" s="18" t="s">
        <v>277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ROUND(I166*H166,2)</f>
        <v>0</v>
      </c>
      <c r="BL166" s="18" t="s">
        <v>377</v>
      </c>
      <c r="BM166" s="232" t="s">
        <v>498</v>
      </c>
    </row>
    <row r="167" s="2" customFormat="1">
      <c r="A167" s="39"/>
      <c r="B167" s="40"/>
      <c r="C167" s="41"/>
      <c r="D167" s="234" t="s">
        <v>286</v>
      </c>
      <c r="E167" s="41"/>
      <c r="F167" s="235" t="s">
        <v>2173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286</v>
      </c>
      <c r="AU167" s="18" t="s">
        <v>85</v>
      </c>
    </row>
    <row r="168" s="2" customFormat="1" ht="20.5" customHeight="1">
      <c r="A168" s="39"/>
      <c r="B168" s="40"/>
      <c r="C168" s="221" t="s">
        <v>7</v>
      </c>
      <c r="D168" s="221" t="s">
        <v>279</v>
      </c>
      <c r="E168" s="222" t="s">
        <v>2174</v>
      </c>
      <c r="F168" s="223" t="s">
        <v>2175</v>
      </c>
      <c r="G168" s="224" t="s">
        <v>607</v>
      </c>
      <c r="H168" s="225">
        <v>0.5</v>
      </c>
      <c r="I168" s="226"/>
      <c r="J168" s="227">
        <f>ROUND(I168*H168,2)</f>
        <v>0</v>
      </c>
      <c r="K168" s="223" t="s">
        <v>1</v>
      </c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377</v>
      </c>
      <c r="AT168" s="232" t="s">
        <v>279</v>
      </c>
      <c r="AU168" s="232" t="s">
        <v>85</v>
      </c>
      <c r="AY168" s="18" t="s">
        <v>277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21</v>
      </c>
      <c r="BK168" s="233">
        <f>ROUND(I168*H168,2)</f>
        <v>0</v>
      </c>
      <c r="BL168" s="18" t="s">
        <v>377</v>
      </c>
      <c r="BM168" s="232" t="s">
        <v>512</v>
      </c>
    </row>
    <row r="169" s="2" customFormat="1">
      <c r="A169" s="39"/>
      <c r="B169" s="40"/>
      <c r="C169" s="41"/>
      <c r="D169" s="234" t="s">
        <v>286</v>
      </c>
      <c r="E169" s="41"/>
      <c r="F169" s="235" t="s">
        <v>2175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286</v>
      </c>
      <c r="AU169" s="18" t="s">
        <v>85</v>
      </c>
    </row>
    <row r="170" s="2" customFormat="1" ht="20.5" customHeight="1">
      <c r="A170" s="39"/>
      <c r="B170" s="40"/>
      <c r="C170" s="221" t="s">
        <v>411</v>
      </c>
      <c r="D170" s="221" t="s">
        <v>279</v>
      </c>
      <c r="E170" s="222" t="s">
        <v>2176</v>
      </c>
      <c r="F170" s="223" t="s">
        <v>2177</v>
      </c>
      <c r="G170" s="224" t="s">
        <v>607</v>
      </c>
      <c r="H170" s="225">
        <v>5</v>
      </c>
      <c r="I170" s="226"/>
      <c r="J170" s="227">
        <f>ROUND(I170*H170,2)</f>
        <v>0</v>
      </c>
      <c r="K170" s="223" t="s">
        <v>283</v>
      </c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377</v>
      </c>
      <c r="AT170" s="232" t="s">
        <v>279</v>
      </c>
      <c r="AU170" s="232" t="s">
        <v>85</v>
      </c>
      <c r="AY170" s="18" t="s">
        <v>277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ROUND(I170*H170,2)</f>
        <v>0</v>
      </c>
      <c r="BL170" s="18" t="s">
        <v>377</v>
      </c>
      <c r="BM170" s="232" t="s">
        <v>523</v>
      </c>
    </row>
    <row r="171" s="2" customFormat="1">
      <c r="A171" s="39"/>
      <c r="B171" s="40"/>
      <c r="C171" s="41"/>
      <c r="D171" s="234" t="s">
        <v>286</v>
      </c>
      <c r="E171" s="41"/>
      <c r="F171" s="235" t="s">
        <v>2177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286</v>
      </c>
      <c r="AU171" s="18" t="s">
        <v>85</v>
      </c>
    </row>
    <row r="172" s="2" customFormat="1" ht="20.5" customHeight="1">
      <c r="A172" s="39"/>
      <c r="B172" s="40"/>
      <c r="C172" s="221" t="s">
        <v>417</v>
      </c>
      <c r="D172" s="221" t="s">
        <v>279</v>
      </c>
      <c r="E172" s="222" t="s">
        <v>2178</v>
      </c>
      <c r="F172" s="223" t="s">
        <v>2179</v>
      </c>
      <c r="G172" s="224" t="s">
        <v>380</v>
      </c>
      <c r="H172" s="225">
        <v>9</v>
      </c>
      <c r="I172" s="226"/>
      <c r="J172" s="227">
        <f>ROUND(I172*H172,2)</f>
        <v>0</v>
      </c>
      <c r="K172" s="223" t="s">
        <v>283</v>
      </c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377</v>
      </c>
      <c r="AT172" s="232" t="s">
        <v>279</v>
      </c>
      <c r="AU172" s="232" t="s">
        <v>85</v>
      </c>
      <c r="AY172" s="18" t="s">
        <v>277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ROUND(I172*H172,2)</f>
        <v>0</v>
      </c>
      <c r="BL172" s="18" t="s">
        <v>377</v>
      </c>
      <c r="BM172" s="232" t="s">
        <v>534</v>
      </c>
    </row>
    <row r="173" s="2" customFormat="1">
      <c r="A173" s="39"/>
      <c r="B173" s="40"/>
      <c r="C173" s="41"/>
      <c r="D173" s="234" t="s">
        <v>286</v>
      </c>
      <c r="E173" s="41"/>
      <c r="F173" s="235" t="s">
        <v>2179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286</v>
      </c>
      <c r="AU173" s="18" t="s">
        <v>85</v>
      </c>
    </row>
    <row r="174" s="2" customFormat="1" ht="20.5" customHeight="1">
      <c r="A174" s="39"/>
      <c r="B174" s="40"/>
      <c r="C174" s="221" t="s">
        <v>422</v>
      </c>
      <c r="D174" s="221" t="s">
        <v>279</v>
      </c>
      <c r="E174" s="222" t="s">
        <v>2180</v>
      </c>
      <c r="F174" s="223" t="s">
        <v>2181</v>
      </c>
      <c r="G174" s="224" t="s">
        <v>380</v>
      </c>
      <c r="H174" s="225">
        <v>1</v>
      </c>
      <c r="I174" s="226"/>
      <c r="J174" s="227">
        <f>ROUND(I174*H174,2)</f>
        <v>0</v>
      </c>
      <c r="K174" s="223" t="s">
        <v>283</v>
      </c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377</v>
      </c>
      <c r="AT174" s="232" t="s">
        <v>279</v>
      </c>
      <c r="AU174" s="232" t="s">
        <v>85</v>
      </c>
      <c r="AY174" s="18" t="s">
        <v>277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21</v>
      </c>
      <c r="BK174" s="233">
        <f>ROUND(I174*H174,2)</f>
        <v>0</v>
      </c>
      <c r="BL174" s="18" t="s">
        <v>377</v>
      </c>
      <c r="BM174" s="232" t="s">
        <v>546</v>
      </c>
    </row>
    <row r="175" s="2" customFormat="1">
      <c r="A175" s="39"/>
      <c r="B175" s="40"/>
      <c r="C175" s="41"/>
      <c r="D175" s="234" t="s">
        <v>286</v>
      </c>
      <c r="E175" s="41"/>
      <c r="F175" s="235" t="s">
        <v>2181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286</v>
      </c>
      <c r="AU175" s="18" t="s">
        <v>85</v>
      </c>
    </row>
    <row r="176" s="2" customFormat="1" ht="20.5" customHeight="1">
      <c r="A176" s="39"/>
      <c r="B176" s="40"/>
      <c r="C176" s="221" t="s">
        <v>428</v>
      </c>
      <c r="D176" s="221" t="s">
        <v>279</v>
      </c>
      <c r="E176" s="222" t="s">
        <v>2182</v>
      </c>
      <c r="F176" s="223" t="s">
        <v>2183</v>
      </c>
      <c r="G176" s="224" t="s">
        <v>380</v>
      </c>
      <c r="H176" s="225">
        <v>6</v>
      </c>
      <c r="I176" s="226"/>
      <c r="J176" s="227">
        <f>ROUND(I176*H176,2)</f>
        <v>0</v>
      </c>
      <c r="K176" s="223" t="s">
        <v>283</v>
      </c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377</v>
      </c>
      <c r="AT176" s="232" t="s">
        <v>279</v>
      </c>
      <c r="AU176" s="232" t="s">
        <v>85</v>
      </c>
      <c r="AY176" s="18" t="s">
        <v>277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21</v>
      </c>
      <c r="BK176" s="233">
        <f>ROUND(I176*H176,2)</f>
        <v>0</v>
      </c>
      <c r="BL176" s="18" t="s">
        <v>377</v>
      </c>
      <c r="BM176" s="232" t="s">
        <v>558</v>
      </c>
    </row>
    <row r="177" s="2" customFormat="1">
      <c r="A177" s="39"/>
      <c r="B177" s="40"/>
      <c r="C177" s="41"/>
      <c r="D177" s="234" t="s">
        <v>286</v>
      </c>
      <c r="E177" s="41"/>
      <c r="F177" s="235" t="s">
        <v>2183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286</v>
      </c>
      <c r="AU177" s="18" t="s">
        <v>85</v>
      </c>
    </row>
    <row r="178" s="2" customFormat="1" ht="14.5" customHeight="1">
      <c r="A178" s="39"/>
      <c r="B178" s="40"/>
      <c r="C178" s="221" t="s">
        <v>435</v>
      </c>
      <c r="D178" s="221" t="s">
        <v>279</v>
      </c>
      <c r="E178" s="222" t="s">
        <v>2184</v>
      </c>
      <c r="F178" s="223" t="s">
        <v>2185</v>
      </c>
      <c r="G178" s="224" t="s">
        <v>380</v>
      </c>
      <c r="H178" s="225">
        <v>1</v>
      </c>
      <c r="I178" s="226"/>
      <c r="J178" s="227">
        <f>ROUND(I178*H178,2)</f>
        <v>0</v>
      </c>
      <c r="K178" s="223" t="s">
        <v>283</v>
      </c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377</v>
      </c>
      <c r="AT178" s="232" t="s">
        <v>279</v>
      </c>
      <c r="AU178" s="232" t="s">
        <v>85</v>
      </c>
      <c r="AY178" s="18" t="s">
        <v>277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21</v>
      </c>
      <c r="BK178" s="233">
        <f>ROUND(I178*H178,2)</f>
        <v>0</v>
      </c>
      <c r="BL178" s="18" t="s">
        <v>377</v>
      </c>
      <c r="BM178" s="232" t="s">
        <v>568</v>
      </c>
    </row>
    <row r="179" s="2" customFormat="1">
      <c r="A179" s="39"/>
      <c r="B179" s="40"/>
      <c r="C179" s="41"/>
      <c r="D179" s="234" t="s">
        <v>286</v>
      </c>
      <c r="E179" s="41"/>
      <c r="F179" s="235" t="s">
        <v>2185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286</v>
      </c>
      <c r="AU179" s="18" t="s">
        <v>85</v>
      </c>
    </row>
    <row r="180" s="2" customFormat="1" ht="22.9" customHeight="1">
      <c r="A180" s="39"/>
      <c r="B180" s="40"/>
      <c r="C180" s="221" t="s">
        <v>440</v>
      </c>
      <c r="D180" s="221" t="s">
        <v>279</v>
      </c>
      <c r="E180" s="222" t="s">
        <v>2186</v>
      </c>
      <c r="F180" s="223" t="s">
        <v>2187</v>
      </c>
      <c r="G180" s="224" t="s">
        <v>380</v>
      </c>
      <c r="H180" s="225">
        <v>1</v>
      </c>
      <c r="I180" s="226"/>
      <c r="J180" s="227">
        <f>ROUND(I180*H180,2)</f>
        <v>0</v>
      </c>
      <c r="K180" s="223" t="s">
        <v>283</v>
      </c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377</v>
      </c>
      <c r="AT180" s="232" t="s">
        <v>279</v>
      </c>
      <c r="AU180" s="232" t="s">
        <v>85</v>
      </c>
      <c r="AY180" s="18" t="s">
        <v>277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21</v>
      </c>
      <c r="BK180" s="233">
        <f>ROUND(I180*H180,2)</f>
        <v>0</v>
      </c>
      <c r="BL180" s="18" t="s">
        <v>377</v>
      </c>
      <c r="BM180" s="232" t="s">
        <v>580</v>
      </c>
    </row>
    <row r="181" s="2" customFormat="1">
      <c r="A181" s="39"/>
      <c r="B181" s="40"/>
      <c r="C181" s="41"/>
      <c r="D181" s="234" t="s">
        <v>286</v>
      </c>
      <c r="E181" s="41"/>
      <c r="F181" s="235" t="s">
        <v>2187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286</v>
      </c>
      <c r="AU181" s="18" t="s">
        <v>85</v>
      </c>
    </row>
    <row r="182" s="2" customFormat="1" ht="14.5" customHeight="1">
      <c r="A182" s="39"/>
      <c r="B182" s="40"/>
      <c r="C182" s="221" t="s">
        <v>446</v>
      </c>
      <c r="D182" s="221" t="s">
        <v>279</v>
      </c>
      <c r="E182" s="222" t="s">
        <v>2188</v>
      </c>
      <c r="F182" s="223" t="s">
        <v>2189</v>
      </c>
      <c r="G182" s="224" t="s">
        <v>380</v>
      </c>
      <c r="H182" s="225">
        <v>4</v>
      </c>
      <c r="I182" s="226"/>
      <c r="J182" s="227">
        <f>ROUND(I182*H182,2)</f>
        <v>0</v>
      </c>
      <c r="K182" s="223" t="s">
        <v>283</v>
      </c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377</v>
      </c>
      <c r="AT182" s="232" t="s">
        <v>279</v>
      </c>
      <c r="AU182" s="232" t="s">
        <v>85</v>
      </c>
      <c r="AY182" s="18" t="s">
        <v>277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21</v>
      </c>
      <c r="BK182" s="233">
        <f>ROUND(I182*H182,2)</f>
        <v>0</v>
      </c>
      <c r="BL182" s="18" t="s">
        <v>377</v>
      </c>
      <c r="BM182" s="232" t="s">
        <v>592</v>
      </c>
    </row>
    <row r="183" s="2" customFormat="1">
      <c r="A183" s="39"/>
      <c r="B183" s="40"/>
      <c r="C183" s="41"/>
      <c r="D183" s="234" t="s">
        <v>286</v>
      </c>
      <c r="E183" s="41"/>
      <c r="F183" s="235" t="s">
        <v>2189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286</v>
      </c>
      <c r="AU183" s="18" t="s">
        <v>85</v>
      </c>
    </row>
    <row r="184" s="2" customFormat="1" ht="22.9" customHeight="1">
      <c r="A184" s="39"/>
      <c r="B184" s="40"/>
      <c r="C184" s="221" t="s">
        <v>457</v>
      </c>
      <c r="D184" s="221" t="s">
        <v>279</v>
      </c>
      <c r="E184" s="222" t="s">
        <v>2190</v>
      </c>
      <c r="F184" s="223" t="s">
        <v>2191</v>
      </c>
      <c r="G184" s="224" t="s">
        <v>380</v>
      </c>
      <c r="H184" s="225">
        <v>3</v>
      </c>
      <c r="I184" s="226"/>
      <c r="J184" s="227">
        <f>ROUND(I184*H184,2)</f>
        <v>0</v>
      </c>
      <c r="K184" s="223" t="s">
        <v>283</v>
      </c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377</v>
      </c>
      <c r="AT184" s="232" t="s">
        <v>279</v>
      </c>
      <c r="AU184" s="232" t="s">
        <v>85</v>
      </c>
      <c r="AY184" s="18" t="s">
        <v>277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21</v>
      </c>
      <c r="BK184" s="233">
        <f>ROUND(I184*H184,2)</f>
        <v>0</v>
      </c>
      <c r="BL184" s="18" t="s">
        <v>377</v>
      </c>
      <c r="BM184" s="232" t="s">
        <v>604</v>
      </c>
    </row>
    <row r="185" s="2" customFormat="1">
      <c r="A185" s="39"/>
      <c r="B185" s="40"/>
      <c r="C185" s="41"/>
      <c r="D185" s="234" t="s">
        <v>286</v>
      </c>
      <c r="E185" s="41"/>
      <c r="F185" s="235" t="s">
        <v>2191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286</v>
      </c>
      <c r="AU185" s="18" t="s">
        <v>85</v>
      </c>
    </row>
    <row r="186" s="2" customFormat="1" ht="14.5" customHeight="1">
      <c r="A186" s="39"/>
      <c r="B186" s="40"/>
      <c r="C186" s="221" t="s">
        <v>463</v>
      </c>
      <c r="D186" s="221" t="s">
        <v>279</v>
      </c>
      <c r="E186" s="222" t="s">
        <v>2192</v>
      </c>
      <c r="F186" s="223" t="s">
        <v>2193</v>
      </c>
      <c r="G186" s="224" t="s">
        <v>380</v>
      </c>
      <c r="H186" s="225">
        <v>1</v>
      </c>
      <c r="I186" s="226"/>
      <c r="J186" s="227">
        <f>ROUND(I186*H186,2)</f>
        <v>0</v>
      </c>
      <c r="K186" s="223" t="s">
        <v>283</v>
      </c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377</v>
      </c>
      <c r="AT186" s="232" t="s">
        <v>279</v>
      </c>
      <c r="AU186" s="232" t="s">
        <v>85</v>
      </c>
      <c r="AY186" s="18" t="s">
        <v>277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21</v>
      </c>
      <c r="BK186" s="233">
        <f>ROUND(I186*H186,2)</f>
        <v>0</v>
      </c>
      <c r="BL186" s="18" t="s">
        <v>377</v>
      </c>
      <c r="BM186" s="232" t="s">
        <v>617</v>
      </c>
    </row>
    <row r="187" s="2" customFormat="1">
      <c r="A187" s="39"/>
      <c r="B187" s="40"/>
      <c r="C187" s="41"/>
      <c r="D187" s="234" t="s">
        <v>286</v>
      </c>
      <c r="E187" s="41"/>
      <c r="F187" s="235" t="s">
        <v>2193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286</v>
      </c>
      <c r="AU187" s="18" t="s">
        <v>85</v>
      </c>
    </row>
    <row r="188" s="2" customFormat="1" ht="14.5" customHeight="1">
      <c r="A188" s="39"/>
      <c r="B188" s="40"/>
      <c r="C188" s="221" t="s">
        <v>470</v>
      </c>
      <c r="D188" s="221" t="s">
        <v>279</v>
      </c>
      <c r="E188" s="222" t="s">
        <v>2194</v>
      </c>
      <c r="F188" s="223" t="s">
        <v>2195</v>
      </c>
      <c r="G188" s="224" t="s">
        <v>380</v>
      </c>
      <c r="H188" s="225">
        <v>2</v>
      </c>
      <c r="I188" s="226"/>
      <c r="J188" s="227">
        <f>ROUND(I188*H188,2)</f>
        <v>0</v>
      </c>
      <c r="K188" s="223" t="s">
        <v>283</v>
      </c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377</v>
      </c>
      <c r="AT188" s="232" t="s">
        <v>279</v>
      </c>
      <c r="AU188" s="232" t="s">
        <v>85</v>
      </c>
      <c r="AY188" s="18" t="s">
        <v>277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21</v>
      </c>
      <c r="BK188" s="233">
        <f>ROUND(I188*H188,2)</f>
        <v>0</v>
      </c>
      <c r="BL188" s="18" t="s">
        <v>377</v>
      </c>
      <c r="BM188" s="232" t="s">
        <v>627</v>
      </c>
    </row>
    <row r="189" s="2" customFormat="1">
      <c r="A189" s="39"/>
      <c r="B189" s="40"/>
      <c r="C189" s="41"/>
      <c r="D189" s="234" t="s">
        <v>286</v>
      </c>
      <c r="E189" s="41"/>
      <c r="F189" s="235" t="s">
        <v>2195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286</v>
      </c>
      <c r="AU189" s="18" t="s">
        <v>85</v>
      </c>
    </row>
    <row r="190" s="2" customFormat="1" ht="14.5" customHeight="1">
      <c r="A190" s="39"/>
      <c r="B190" s="40"/>
      <c r="C190" s="221" t="s">
        <v>476</v>
      </c>
      <c r="D190" s="221" t="s">
        <v>279</v>
      </c>
      <c r="E190" s="222" t="s">
        <v>2196</v>
      </c>
      <c r="F190" s="223" t="s">
        <v>2197</v>
      </c>
      <c r="G190" s="224" t="s">
        <v>380</v>
      </c>
      <c r="H190" s="225">
        <v>2</v>
      </c>
      <c r="I190" s="226"/>
      <c r="J190" s="227">
        <f>ROUND(I190*H190,2)</f>
        <v>0</v>
      </c>
      <c r="K190" s="223" t="s">
        <v>283</v>
      </c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377</v>
      </c>
      <c r="AT190" s="232" t="s">
        <v>279</v>
      </c>
      <c r="AU190" s="232" t="s">
        <v>85</v>
      </c>
      <c r="AY190" s="18" t="s">
        <v>277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21</v>
      </c>
      <c r="BK190" s="233">
        <f>ROUND(I190*H190,2)</f>
        <v>0</v>
      </c>
      <c r="BL190" s="18" t="s">
        <v>377</v>
      </c>
      <c r="BM190" s="232" t="s">
        <v>637</v>
      </c>
    </row>
    <row r="191" s="2" customFormat="1">
      <c r="A191" s="39"/>
      <c r="B191" s="40"/>
      <c r="C191" s="41"/>
      <c r="D191" s="234" t="s">
        <v>286</v>
      </c>
      <c r="E191" s="41"/>
      <c r="F191" s="235" t="s">
        <v>2197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286</v>
      </c>
      <c r="AU191" s="18" t="s">
        <v>85</v>
      </c>
    </row>
    <row r="192" s="2" customFormat="1" ht="14.5" customHeight="1">
      <c r="A192" s="39"/>
      <c r="B192" s="40"/>
      <c r="C192" s="221" t="s">
        <v>481</v>
      </c>
      <c r="D192" s="221" t="s">
        <v>279</v>
      </c>
      <c r="E192" s="222" t="s">
        <v>2198</v>
      </c>
      <c r="F192" s="223" t="s">
        <v>2199</v>
      </c>
      <c r="G192" s="224" t="s">
        <v>1</v>
      </c>
      <c r="H192" s="225">
        <v>1</v>
      </c>
      <c r="I192" s="226"/>
      <c r="J192" s="227">
        <f>ROUND(I192*H192,2)</f>
        <v>0</v>
      </c>
      <c r="K192" s="223" t="s">
        <v>1</v>
      </c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377</v>
      </c>
      <c r="AT192" s="232" t="s">
        <v>279</v>
      </c>
      <c r="AU192" s="232" t="s">
        <v>85</v>
      </c>
      <c r="AY192" s="18" t="s">
        <v>277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21</v>
      </c>
      <c r="BK192" s="233">
        <f>ROUND(I192*H192,2)</f>
        <v>0</v>
      </c>
      <c r="BL192" s="18" t="s">
        <v>377</v>
      </c>
      <c r="BM192" s="232" t="s">
        <v>648</v>
      </c>
    </row>
    <row r="193" s="2" customFormat="1">
      <c r="A193" s="39"/>
      <c r="B193" s="40"/>
      <c r="C193" s="41"/>
      <c r="D193" s="234" t="s">
        <v>286</v>
      </c>
      <c r="E193" s="41"/>
      <c r="F193" s="235" t="s">
        <v>2199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286</v>
      </c>
      <c r="AU193" s="18" t="s">
        <v>85</v>
      </c>
    </row>
    <row r="194" s="2" customFormat="1" ht="20.5" customHeight="1">
      <c r="A194" s="39"/>
      <c r="B194" s="40"/>
      <c r="C194" s="221" t="s">
        <v>487</v>
      </c>
      <c r="D194" s="221" t="s">
        <v>279</v>
      </c>
      <c r="E194" s="222" t="s">
        <v>2200</v>
      </c>
      <c r="F194" s="223" t="s">
        <v>2201</v>
      </c>
      <c r="G194" s="224" t="s">
        <v>607</v>
      </c>
      <c r="H194" s="225">
        <v>18</v>
      </c>
      <c r="I194" s="226"/>
      <c r="J194" s="227">
        <f>ROUND(I194*H194,2)</f>
        <v>0</v>
      </c>
      <c r="K194" s="223" t="s">
        <v>283</v>
      </c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377</v>
      </c>
      <c r="AT194" s="232" t="s">
        <v>279</v>
      </c>
      <c r="AU194" s="232" t="s">
        <v>85</v>
      </c>
      <c r="AY194" s="18" t="s">
        <v>277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21</v>
      </c>
      <c r="BK194" s="233">
        <f>ROUND(I194*H194,2)</f>
        <v>0</v>
      </c>
      <c r="BL194" s="18" t="s">
        <v>377</v>
      </c>
      <c r="BM194" s="232" t="s">
        <v>658</v>
      </c>
    </row>
    <row r="195" s="2" customFormat="1">
      <c r="A195" s="39"/>
      <c r="B195" s="40"/>
      <c r="C195" s="41"/>
      <c r="D195" s="234" t="s">
        <v>286</v>
      </c>
      <c r="E195" s="41"/>
      <c r="F195" s="235" t="s">
        <v>2201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286</v>
      </c>
      <c r="AU195" s="18" t="s">
        <v>85</v>
      </c>
    </row>
    <row r="196" s="2" customFormat="1" ht="20.5" customHeight="1">
      <c r="A196" s="39"/>
      <c r="B196" s="40"/>
      <c r="C196" s="221" t="s">
        <v>492</v>
      </c>
      <c r="D196" s="221" t="s">
        <v>279</v>
      </c>
      <c r="E196" s="222" t="s">
        <v>2202</v>
      </c>
      <c r="F196" s="223" t="s">
        <v>2203</v>
      </c>
      <c r="G196" s="224" t="s">
        <v>607</v>
      </c>
      <c r="H196" s="225">
        <v>5</v>
      </c>
      <c r="I196" s="226"/>
      <c r="J196" s="227">
        <f>ROUND(I196*H196,2)</f>
        <v>0</v>
      </c>
      <c r="K196" s="223" t="s">
        <v>283</v>
      </c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377</v>
      </c>
      <c r="AT196" s="232" t="s">
        <v>279</v>
      </c>
      <c r="AU196" s="232" t="s">
        <v>85</v>
      </c>
      <c r="AY196" s="18" t="s">
        <v>277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21</v>
      </c>
      <c r="BK196" s="233">
        <f>ROUND(I196*H196,2)</f>
        <v>0</v>
      </c>
      <c r="BL196" s="18" t="s">
        <v>377</v>
      </c>
      <c r="BM196" s="232" t="s">
        <v>669</v>
      </c>
    </row>
    <row r="197" s="2" customFormat="1">
      <c r="A197" s="39"/>
      <c r="B197" s="40"/>
      <c r="C197" s="41"/>
      <c r="D197" s="234" t="s">
        <v>286</v>
      </c>
      <c r="E197" s="41"/>
      <c r="F197" s="235" t="s">
        <v>2203</v>
      </c>
      <c r="G197" s="41"/>
      <c r="H197" s="41"/>
      <c r="I197" s="236"/>
      <c r="J197" s="41"/>
      <c r="K197" s="41"/>
      <c r="L197" s="45"/>
      <c r="M197" s="237"/>
      <c r="N197" s="238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286</v>
      </c>
      <c r="AU197" s="18" t="s">
        <v>85</v>
      </c>
    </row>
    <row r="198" s="2" customFormat="1" ht="20.5" customHeight="1">
      <c r="A198" s="39"/>
      <c r="B198" s="40"/>
      <c r="C198" s="221" t="s">
        <v>498</v>
      </c>
      <c r="D198" s="221" t="s">
        <v>279</v>
      </c>
      <c r="E198" s="222" t="s">
        <v>2204</v>
      </c>
      <c r="F198" s="223" t="s">
        <v>2205</v>
      </c>
      <c r="G198" s="224" t="s">
        <v>607</v>
      </c>
      <c r="H198" s="225">
        <v>28</v>
      </c>
      <c r="I198" s="226"/>
      <c r="J198" s="227">
        <f>ROUND(I198*H198,2)</f>
        <v>0</v>
      </c>
      <c r="K198" s="223" t="s">
        <v>2206</v>
      </c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377</v>
      </c>
      <c r="AT198" s="232" t="s">
        <v>279</v>
      </c>
      <c r="AU198" s="232" t="s">
        <v>85</v>
      </c>
      <c r="AY198" s="18" t="s">
        <v>277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21</v>
      </c>
      <c r="BK198" s="233">
        <f>ROUND(I198*H198,2)</f>
        <v>0</v>
      </c>
      <c r="BL198" s="18" t="s">
        <v>377</v>
      </c>
      <c r="BM198" s="232" t="s">
        <v>680</v>
      </c>
    </row>
    <row r="199" s="2" customFormat="1">
      <c r="A199" s="39"/>
      <c r="B199" s="40"/>
      <c r="C199" s="41"/>
      <c r="D199" s="234" t="s">
        <v>286</v>
      </c>
      <c r="E199" s="41"/>
      <c r="F199" s="235" t="s">
        <v>2205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286</v>
      </c>
      <c r="AU199" s="18" t="s">
        <v>85</v>
      </c>
    </row>
    <row r="200" s="2" customFormat="1" ht="14.5" customHeight="1">
      <c r="A200" s="39"/>
      <c r="B200" s="40"/>
      <c r="C200" s="221" t="s">
        <v>505</v>
      </c>
      <c r="D200" s="221" t="s">
        <v>279</v>
      </c>
      <c r="E200" s="222" t="s">
        <v>2207</v>
      </c>
      <c r="F200" s="223" t="s">
        <v>2208</v>
      </c>
      <c r="G200" s="224" t="s">
        <v>380</v>
      </c>
      <c r="H200" s="225">
        <v>2</v>
      </c>
      <c r="I200" s="226"/>
      <c r="J200" s="227">
        <f>ROUND(I200*H200,2)</f>
        <v>0</v>
      </c>
      <c r="K200" s="223" t="s">
        <v>283</v>
      </c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377</v>
      </c>
      <c r="AT200" s="232" t="s">
        <v>279</v>
      </c>
      <c r="AU200" s="232" t="s">
        <v>85</v>
      </c>
      <c r="AY200" s="18" t="s">
        <v>277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21</v>
      </c>
      <c r="BK200" s="233">
        <f>ROUND(I200*H200,2)</f>
        <v>0</v>
      </c>
      <c r="BL200" s="18" t="s">
        <v>377</v>
      </c>
      <c r="BM200" s="232" t="s">
        <v>690</v>
      </c>
    </row>
    <row r="201" s="2" customFormat="1">
      <c r="A201" s="39"/>
      <c r="B201" s="40"/>
      <c r="C201" s="41"/>
      <c r="D201" s="234" t="s">
        <v>286</v>
      </c>
      <c r="E201" s="41"/>
      <c r="F201" s="235" t="s">
        <v>2208</v>
      </c>
      <c r="G201" s="41"/>
      <c r="H201" s="41"/>
      <c r="I201" s="236"/>
      <c r="J201" s="41"/>
      <c r="K201" s="41"/>
      <c r="L201" s="45"/>
      <c r="M201" s="237"/>
      <c r="N201" s="23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286</v>
      </c>
      <c r="AU201" s="18" t="s">
        <v>85</v>
      </c>
    </row>
    <row r="202" s="2" customFormat="1" ht="22.9" customHeight="1">
      <c r="A202" s="39"/>
      <c r="B202" s="40"/>
      <c r="C202" s="221" t="s">
        <v>512</v>
      </c>
      <c r="D202" s="221" t="s">
        <v>279</v>
      </c>
      <c r="E202" s="222" t="s">
        <v>2209</v>
      </c>
      <c r="F202" s="223" t="s">
        <v>2210</v>
      </c>
      <c r="G202" s="224" t="s">
        <v>2211</v>
      </c>
      <c r="H202" s="297"/>
      <c r="I202" s="226"/>
      <c r="J202" s="227">
        <f>ROUND(I202*H202,2)</f>
        <v>0</v>
      </c>
      <c r="K202" s="223" t="s">
        <v>283</v>
      </c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377</v>
      </c>
      <c r="AT202" s="232" t="s">
        <v>279</v>
      </c>
      <c r="AU202" s="232" t="s">
        <v>85</v>
      </c>
      <c r="AY202" s="18" t="s">
        <v>277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21</v>
      </c>
      <c r="BK202" s="233">
        <f>ROUND(I202*H202,2)</f>
        <v>0</v>
      </c>
      <c r="BL202" s="18" t="s">
        <v>377</v>
      </c>
      <c r="BM202" s="232" t="s">
        <v>701</v>
      </c>
    </row>
    <row r="203" s="2" customFormat="1">
      <c r="A203" s="39"/>
      <c r="B203" s="40"/>
      <c r="C203" s="41"/>
      <c r="D203" s="234" t="s">
        <v>286</v>
      </c>
      <c r="E203" s="41"/>
      <c r="F203" s="235" t="s">
        <v>2210</v>
      </c>
      <c r="G203" s="41"/>
      <c r="H203" s="41"/>
      <c r="I203" s="236"/>
      <c r="J203" s="41"/>
      <c r="K203" s="41"/>
      <c r="L203" s="45"/>
      <c r="M203" s="237"/>
      <c r="N203" s="238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286</v>
      </c>
      <c r="AU203" s="18" t="s">
        <v>85</v>
      </c>
    </row>
    <row r="204" s="12" customFormat="1" ht="22.8" customHeight="1">
      <c r="A204" s="12"/>
      <c r="B204" s="205"/>
      <c r="C204" s="206"/>
      <c r="D204" s="207" t="s">
        <v>75</v>
      </c>
      <c r="E204" s="219" t="s">
        <v>2212</v>
      </c>
      <c r="F204" s="219" t="s">
        <v>2213</v>
      </c>
      <c r="G204" s="206"/>
      <c r="H204" s="206"/>
      <c r="I204" s="209"/>
      <c r="J204" s="220">
        <f>BK204</f>
        <v>0</v>
      </c>
      <c r="K204" s="206"/>
      <c r="L204" s="211"/>
      <c r="M204" s="212"/>
      <c r="N204" s="213"/>
      <c r="O204" s="213"/>
      <c r="P204" s="214">
        <f>SUM(P205:P260)</f>
        <v>0</v>
      </c>
      <c r="Q204" s="213"/>
      <c r="R204" s="214">
        <f>SUM(R205:R260)</f>
        <v>0</v>
      </c>
      <c r="S204" s="213"/>
      <c r="T204" s="215">
        <f>SUM(T205:T260)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6" t="s">
        <v>85</v>
      </c>
      <c r="AT204" s="217" t="s">
        <v>75</v>
      </c>
      <c r="AU204" s="217" t="s">
        <v>21</v>
      </c>
      <c r="AY204" s="216" t="s">
        <v>277</v>
      </c>
      <c r="BK204" s="218">
        <f>SUM(BK205:BK260)</f>
        <v>0</v>
      </c>
    </row>
    <row r="205" s="2" customFormat="1" ht="22.9" customHeight="1">
      <c r="A205" s="39"/>
      <c r="B205" s="40"/>
      <c r="C205" s="221" t="s">
        <v>517</v>
      </c>
      <c r="D205" s="221" t="s">
        <v>279</v>
      </c>
      <c r="E205" s="222" t="s">
        <v>2214</v>
      </c>
      <c r="F205" s="223" t="s">
        <v>2215</v>
      </c>
      <c r="G205" s="224" t="s">
        <v>607</v>
      </c>
      <c r="H205" s="225">
        <v>35</v>
      </c>
      <c r="I205" s="226"/>
      <c r="J205" s="227">
        <f>ROUND(I205*H205,2)</f>
        <v>0</v>
      </c>
      <c r="K205" s="223" t="s">
        <v>283</v>
      </c>
      <c r="L205" s="45"/>
      <c r="M205" s="228" t="s">
        <v>1</v>
      </c>
      <c r="N205" s="229" t="s">
        <v>41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377</v>
      </c>
      <c r="AT205" s="232" t="s">
        <v>279</v>
      </c>
      <c r="AU205" s="232" t="s">
        <v>85</v>
      </c>
      <c r="AY205" s="18" t="s">
        <v>277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21</v>
      </c>
      <c r="BK205" s="233">
        <f>ROUND(I205*H205,2)</f>
        <v>0</v>
      </c>
      <c r="BL205" s="18" t="s">
        <v>377</v>
      </c>
      <c r="BM205" s="232" t="s">
        <v>712</v>
      </c>
    </row>
    <row r="206" s="2" customFormat="1">
      <c r="A206" s="39"/>
      <c r="B206" s="40"/>
      <c r="C206" s="41"/>
      <c r="D206" s="234" t="s">
        <v>286</v>
      </c>
      <c r="E206" s="41"/>
      <c r="F206" s="235" t="s">
        <v>2215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286</v>
      </c>
      <c r="AU206" s="18" t="s">
        <v>85</v>
      </c>
    </row>
    <row r="207" s="2" customFormat="1" ht="22.9" customHeight="1">
      <c r="A207" s="39"/>
      <c r="B207" s="40"/>
      <c r="C207" s="221" t="s">
        <v>523</v>
      </c>
      <c r="D207" s="221" t="s">
        <v>279</v>
      </c>
      <c r="E207" s="222" t="s">
        <v>2216</v>
      </c>
      <c r="F207" s="223" t="s">
        <v>2217</v>
      </c>
      <c r="G207" s="224" t="s">
        <v>607</v>
      </c>
      <c r="H207" s="225">
        <v>45</v>
      </c>
      <c r="I207" s="226"/>
      <c r="J207" s="227">
        <f>ROUND(I207*H207,2)</f>
        <v>0</v>
      </c>
      <c r="K207" s="223" t="s">
        <v>283</v>
      </c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377</v>
      </c>
      <c r="AT207" s="232" t="s">
        <v>279</v>
      </c>
      <c r="AU207" s="232" t="s">
        <v>85</v>
      </c>
      <c r="AY207" s="18" t="s">
        <v>277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21</v>
      </c>
      <c r="BK207" s="233">
        <f>ROUND(I207*H207,2)</f>
        <v>0</v>
      </c>
      <c r="BL207" s="18" t="s">
        <v>377</v>
      </c>
      <c r="BM207" s="232" t="s">
        <v>731</v>
      </c>
    </row>
    <row r="208" s="2" customFormat="1">
      <c r="A208" s="39"/>
      <c r="B208" s="40"/>
      <c r="C208" s="41"/>
      <c r="D208" s="234" t="s">
        <v>286</v>
      </c>
      <c r="E208" s="41"/>
      <c r="F208" s="235" t="s">
        <v>2217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286</v>
      </c>
      <c r="AU208" s="18" t="s">
        <v>85</v>
      </c>
    </row>
    <row r="209" s="2" customFormat="1" ht="14.5" customHeight="1">
      <c r="A209" s="39"/>
      <c r="B209" s="40"/>
      <c r="C209" s="221" t="s">
        <v>528</v>
      </c>
      <c r="D209" s="221" t="s">
        <v>279</v>
      </c>
      <c r="E209" s="222" t="s">
        <v>2218</v>
      </c>
      <c r="F209" s="223" t="s">
        <v>2219</v>
      </c>
      <c r="G209" s="224" t="s">
        <v>2220</v>
      </c>
      <c r="H209" s="225">
        <v>21</v>
      </c>
      <c r="I209" s="226"/>
      <c r="J209" s="227">
        <f>ROUND(I209*H209,2)</f>
        <v>0</v>
      </c>
      <c r="K209" s="223" t="s">
        <v>1</v>
      </c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377</v>
      </c>
      <c r="AT209" s="232" t="s">
        <v>279</v>
      </c>
      <c r="AU209" s="232" t="s">
        <v>85</v>
      </c>
      <c r="AY209" s="18" t="s">
        <v>277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21</v>
      </c>
      <c r="BK209" s="233">
        <f>ROUND(I209*H209,2)</f>
        <v>0</v>
      </c>
      <c r="BL209" s="18" t="s">
        <v>377</v>
      </c>
      <c r="BM209" s="232" t="s">
        <v>741</v>
      </c>
    </row>
    <row r="210" s="2" customFormat="1">
      <c r="A210" s="39"/>
      <c r="B210" s="40"/>
      <c r="C210" s="41"/>
      <c r="D210" s="234" t="s">
        <v>286</v>
      </c>
      <c r="E210" s="41"/>
      <c r="F210" s="235" t="s">
        <v>2219</v>
      </c>
      <c r="G210" s="41"/>
      <c r="H210" s="41"/>
      <c r="I210" s="236"/>
      <c r="J210" s="41"/>
      <c r="K210" s="41"/>
      <c r="L210" s="45"/>
      <c r="M210" s="237"/>
      <c r="N210" s="23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286</v>
      </c>
      <c r="AU210" s="18" t="s">
        <v>85</v>
      </c>
    </row>
    <row r="211" s="2" customFormat="1" ht="22.9" customHeight="1">
      <c r="A211" s="39"/>
      <c r="B211" s="40"/>
      <c r="C211" s="221" t="s">
        <v>534</v>
      </c>
      <c r="D211" s="221" t="s">
        <v>279</v>
      </c>
      <c r="E211" s="222" t="s">
        <v>2221</v>
      </c>
      <c r="F211" s="223" t="s">
        <v>2222</v>
      </c>
      <c r="G211" s="224" t="s">
        <v>607</v>
      </c>
      <c r="H211" s="225">
        <v>51</v>
      </c>
      <c r="I211" s="226"/>
      <c r="J211" s="227">
        <f>ROUND(I211*H211,2)</f>
        <v>0</v>
      </c>
      <c r="K211" s="223" t="s">
        <v>283</v>
      </c>
      <c r="L211" s="45"/>
      <c r="M211" s="228" t="s">
        <v>1</v>
      </c>
      <c r="N211" s="229" t="s">
        <v>41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377</v>
      </c>
      <c r="AT211" s="232" t="s">
        <v>279</v>
      </c>
      <c r="AU211" s="232" t="s">
        <v>85</v>
      </c>
      <c r="AY211" s="18" t="s">
        <v>277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21</v>
      </c>
      <c r="BK211" s="233">
        <f>ROUND(I211*H211,2)</f>
        <v>0</v>
      </c>
      <c r="BL211" s="18" t="s">
        <v>377</v>
      </c>
      <c r="BM211" s="232" t="s">
        <v>751</v>
      </c>
    </row>
    <row r="212" s="2" customFormat="1">
      <c r="A212" s="39"/>
      <c r="B212" s="40"/>
      <c r="C212" s="41"/>
      <c r="D212" s="234" t="s">
        <v>286</v>
      </c>
      <c r="E212" s="41"/>
      <c r="F212" s="235" t="s">
        <v>2222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286</v>
      </c>
      <c r="AU212" s="18" t="s">
        <v>85</v>
      </c>
    </row>
    <row r="213" s="2" customFormat="1" ht="22.9" customHeight="1">
      <c r="A213" s="39"/>
      <c r="B213" s="40"/>
      <c r="C213" s="221" t="s">
        <v>540</v>
      </c>
      <c r="D213" s="221" t="s">
        <v>279</v>
      </c>
      <c r="E213" s="222" t="s">
        <v>2223</v>
      </c>
      <c r="F213" s="223" t="s">
        <v>2224</v>
      </c>
      <c r="G213" s="224" t="s">
        <v>607</v>
      </c>
      <c r="H213" s="225">
        <v>40</v>
      </c>
      <c r="I213" s="226"/>
      <c r="J213" s="227">
        <f>ROUND(I213*H213,2)</f>
        <v>0</v>
      </c>
      <c r="K213" s="223" t="s">
        <v>283</v>
      </c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377</v>
      </c>
      <c r="AT213" s="232" t="s">
        <v>279</v>
      </c>
      <c r="AU213" s="232" t="s">
        <v>85</v>
      </c>
      <c r="AY213" s="18" t="s">
        <v>277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21</v>
      </c>
      <c r="BK213" s="233">
        <f>ROUND(I213*H213,2)</f>
        <v>0</v>
      </c>
      <c r="BL213" s="18" t="s">
        <v>377</v>
      </c>
      <c r="BM213" s="232" t="s">
        <v>761</v>
      </c>
    </row>
    <row r="214" s="2" customFormat="1">
      <c r="A214" s="39"/>
      <c r="B214" s="40"/>
      <c r="C214" s="41"/>
      <c r="D214" s="234" t="s">
        <v>286</v>
      </c>
      <c r="E214" s="41"/>
      <c r="F214" s="235" t="s">
        <v>2224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286</v>
      </c>
      <c r="AU214" s="18" t="s">
        <v>85</v>
      </c>
    </row>
    <row r="215" s="2" customFormat="1" ht="14.5" customHeight="1">
      <c r="A215" s="39"/>
      <c r="B215" s="40"/>
      <c r="C215" s="221" t="s">
        <v>546</v>
      </c>
      <c r="D215" s="221" t="s">
        <v>279</v>
      </c>
      <c r="E215" s="222" t="s">
        <v>2225</v>
      </c>
      <c r="F215" s="223" t="s">
        <v>2226</v>
      </c>
      <c r="G215" s="224" t="s">
        <v>607</v>
      </c>
      <c r="H215" s="225">
        <v>16</v>
      </c>
      <c r="I215" s="226"/>
      <c r="J215" s="227">
        <f>ROUND(I215*H215,2)</f>
        <v>0</v>
      </c>
      <c r="K215" s="223" t="s">
        <v>1</v>
      </c>
      <c r="L215" s="45"/>
      <c r="M215" s="228" t="s">
        <v>1</v>
      </c>
      <c r="N215" s="229" t="s">
        <v>41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377</v>
      </c>
      <c r="AT215" s="232" t="s">
        <v>279</v>
      </c>
      <c r="AU215" s="232" t="s">
        <v>85</v>
      </c>
      <c r="AY215" s="18" t="s">
        <v>277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21</v>
      </c>
      <c r="BK215" s="233">
        <f>ROUND(I215*H215,2)</f>
        <v>0</v>
      </c>
      <c r="BL215" s="18" t="s">
        <v>377</v>
      </c>
      <c r="BM215" s="232" t="s">
        <v>773</v>
      </c>
    </row>
    <row r="216" s="2" customFormat="1">
      <c r="A216" s="39"/>
      <c r="B216" s="40"/>
      <c r="C216" s="41"/>
      <c r="D216" s="234" t="s">
        <v>286</v>
      </c>
      <c r="E216" s="41"/>
      <c r="F216" s="235" t="s">
        <v>2226</v>
      </c>
      <c r="G216" s="41"/>
      <c r="H216" s="41"/>
      <c r="I216" s="236"/>
      <c r="J216" s="41"/>
      <c r="K216" s="41"/>
      <c r="L216" s="45"/>
      <c r="M216" s="237"/>
      <c r="N216" s="23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286</v>
      </c>
      <c r="AU216" s="18" t="s">
        <v>85</v>
      </c>
    </row>
    <row r="217" s="2" customFormat="1" ht="31" customHeight="1">
      <c r="A217" s="39"/>
      <c r="B217" s="40"/>
      <c r="C217" s="221" t="s">
        <v>552</v>
      </c>
      <c r="D217" s="221" t="s">
        <v>279</v>
      </c>
      <c r="E217" s="222" t="s">
        <v>2227</v>
      </c>
      <c r="F217" s="223" t="s">
        <v>2228</v>
      </c>
      <c r="G217" s="224" t="s">
        <v>607</v>
      </c>
      <c r="H217" s="225">
        <v>5</v>
      </c>
      <c r="I217" s="226"/>
      <c r="J217" s="227">
        <f>ROUND(I217*H217,2)</f>
        <v>0</v>
      </c>
      <c r="K217" s="223" t="s">
        <v>283</v>
      </c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377</v>
      </c>
      <c r="AT217" s="232" t="s">
        <v>279</v>
      </c>
      <c r="AU217" s="232" t="s">
        <v>85</v>
      </c>
      <c r="AY217" s="18" t="s">
        <v>277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21</v>
      </c>
      <c r="BK217" s="233">
        <f>ROUND(I217*H217,2)</f>
        <v>0</v>
      </c>
      <c r="BL217" s="18" t="s">
        <v>377</v>
      </c>
      <c r="BM217" s="232" t="s">
        <v>796</v>
      </c>
    </row>
    <row r="218" s="2" customFormat="1">
      <c r="A218" s="39"/>
      <c r="B218" s="40"/>
      <c r="C218" s="41"/>
      <c r="D218" s="234" t="s">
        <v>286</v>
      </c>
      <c r="E218" s="41"/>
      <c r="F218" s="235" t="s">
        <v>2228</v>
      </c>
      <c r="G218" s="41"/>
      <c r="H218" s="41"/>
      <c r="I218" s="236"/>
      <c r="J218" s="41"/>
      <c r="K218" s="41"/>
      <c r="L218" s="45"/>
      <c r="M218" s="237"/>
      <c r="N218" s="23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286</v>
      </c>
      <c r="AU218" s="18" t="s">
        <v>85</v>
      </c>
    </row>
    <row r="219" s="2" customFormat="1" ht="31" customHeight="1">
      <c r="A219" s="39"/>
      <c r="B219" s="40"/>
      <c r="C219" s="221" t="s">
        <v>558</v>
      </c>
      <c r="D219" s="221" t="s">
        <v>279</v>
      </c>
      <c r="E219" s="222" t="s">
        <v>2229</v>
      </c>
      <c r="F219" s="223" t="s">
        <v>2230</v>
      </c>
      <c r="G219" s="224" t="s">
        <v>607</v>
      </c>
      <c r="H219" s="225">
        <v>5</v>
      </c>
      <c r="I219" s="226"/>
      <c r="J219" s="227">
        <f>ROUND(I219*H219,2)</f>
        <v>0</v>
      </c>
      <c r="K219" s="223" t="s">
        <v>283</v>
      </c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377</v>
      </c>
      <c r="AT219" s="232" t="s">
        <v>279</v>
      </c>
      <c r="AU219" s="232" t="s">
        <v>85</v>
      </c>
      <c r="AY219" s="18" t="s">
        <v>277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21</v>
      </c>
      <c r="BK219" s="233">
        <f>ROUND(I219*H219,2)</f>
        <v>0</v>
      </c>
      <c r="BL219" s="18" t="s">
        <v>377</v>
      </c>
      <c r="BM219" s="232" t="s">
        <v>807</v>
      </c>
    </row>
    <row r="220" s="2" customFormat="1">
      <c r="A220" s="39"/>
      <c r="B220" s="40"/>
      <c r="C220" s="41"/>
      <c r="D220" s="234" t="s">
        <v>286</v>
      </c>
      <c r="E220" s="41"/>
      <c r="F220" s="235" t="s">
        <v>2230</v>
      </c>
      <c r="G220" s="41"/>
      <c r="H220" s="41"/>
      <c r="I220" s="236"/>
      <c r="J220" s="41"/>
      <c r="K220" s="41"/>
      <c r="L220" s="45"/>
      <c r="M220" s="237"/>
      <c r="N220" s="23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286</v>
      </c>
      <c r="AU220" s="18" t="s">
        <v>85</v>
      </c>
    </row>
    <row r="221" s="2" customFormat="1" ht="31" customHeight="1">
      <c r="A221" s="39"/>
      <c r="B221" s="40"/>
      <c r="C221" s="221" t="s">
        <v>563</v>
      </c>
      <c r="D221" s="221" t="s">
        <v>279</v>
      </c>
      <c r="E221" s="222" t="s">
        <v>2231</v>
      </c>
      <c r="F221" s="223" t="s">
        <v>2232</v>
      </c>
      <c r="G221" s="224" t="s">
        <v>607</v>
      </c>
      <c r="H221" s="225">
        <v>51</v>
      </c>
      <c r="I221" s="226"/>
      <c r="J221" s="227">
        <f>ROUND(I221*H221,2)</f>
        <v>0</v>
      </c>
      <c r="K221" s="223" t="s">
        <v>283</v>
      </c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377</v>
      </c>
      <c r="AT221" s="232" t="s">
        <v>279</v>
      </c>
      <c r="AU221" s="232" t="s">
        <v>85</v>
      </c>
      <c r="AY221" s="18" t="s">
        <v>277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21</v>
      </c>
      <c r="BK221" s="233">
        <f>ROUND(I221*H221,2)</f>
        <v>0</v>
      </c>
      <c r="BL221" s="18" t="s">
        <v>377</v>
      </c>
      <c r="BM221" s="232" t="s">
        <v>819</v>
      </c>
    </row>
    <row r="222" s="2" customFormat="1">
      <c r="A222" s="39"/>
      <c r="B222" s="40"/>
      <c r="C222" s="41"/>
      <c r="D222" s="234" t="s">
        <v>286</v>
      </c>
      <c r="E222" s="41"/>
      <c r="F222" s="235" t="s">
        <v>2232</v>
      </c>
      <c r="G222" s="41"/>
      <c r="H222" s="41"/>
      <c r="I222" s="236"/>
      <c r="J222" s="41"/>
      <c r="K222" s="41"/>
      <c r="L222" s="45"/>
      <c r="M222" s="237"/>
      <c r="N222" s="23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286</v>
      </c>
      <c r="AU222" s="18" t="s">
        <v>85</v>
      </c>
    </row>
    <row r="223" s="2" customFormat="1" ht="31" customHeight="1">
      <c r="A223" s="39"/>
      <c r="B223" s="40"/>
      <c r="C223" s="221" t="s">
        <v>568</v>
      </c>
      <c r="D223" s="221" t="s">
        <v>279</v>
      </c>
      <c r="E223" s="222" t="s">
        <v>2233</v>
      </c>
      <c r="F223" s="223" t="s">
        <v>2234</v>
      </c>
      <c r="G223" s="224" t="s">
        <v>607</v>
      </c>
      <c r="H223" s="225">
        <v>33</v>
      </c>
      <c r="I223" s="226"/>
      <c r="J223" s="227">
        <f>ROUND(I223*H223,2)</f>
        <v>0</v>
      </c>
      <c r="K223" s="223" t="s">
        <v>283</v>
      </c>
      <c r="L223" s="45"/>
      <c r="M223" s="228" t="s">
        <v>1</v>
      </c>
      <c r="N223" s="229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377</v>
      </c>
      <c r="AT223" s="232" t="s">
        <v>279</v>
      </c>
      <c r="AU223" s="232" t="s">
        <v>85</v>
      </c>
      <c r="AY223" s="18" t="s">
        <v>277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21</v>
      </c>
      <c r="BK223" s="233">
        <f>ROUND(I223*H223,2)</f>
        <v>0</v>
      </c>
      <c r="BL223" s="18" t="s">
        <v>377</v>
      </c>
      <c r="BM223" s="232" t="s">
        <v>830</v>
      </c>
    </row>
    <row r="224" s="2" customFormat="1">
      <c r="A224" s="39"/>
      <c r="B224" s="40"/>
      <c r="C224" s="41"/>
      <c r="D224" s="234" t="s">
        <v>286</v>
      </c>
      <c r="E224" s="41"/>
      <c r="F224" s="235" t="s">
        <v>2234</v>
      </c>
      <c r="G224" s="41"/>
      <c r="H224" s="41"/>
      <c r="I224" s="236"/>
      <c r="J224" s="41"/>
      <c r="K224" s="41"/>
      <c r="L224" s="45"/>
      <c r="M224" s="237"/>
      <c r="N224" s="23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286</v>
      </c>
      <c r="AU224" s="18" t="s">
        <v>85</v>
      </c>
    </row>
    <row r="225" s="2" customFormat="1" ht="31" customHeight="1">
      <c r="A225" s="39"/>
      <c r="B225" s="40"/>
      <c r="C225" s="221" t="s">
        <v>574</v>
      </c>
      <c r="D225" s="221" t="s">
        <v>279</v>
      </c>
      <c r="E225" s="222" t="s">
        <v>2235</v>
      </c>
      <c r="F225" s="223" t="s">
        <v>2236</v>
      </c>
      <c r="G225" s="224" t="s">
        <v>607</v>
      </c>
      <c r="H225" s="225">
        <v>20</v>
      </c>
      <c r="I225" s="226"/>
      <c r="J225" s="227">
        <f>ROUND(I225*H225,2)</f>
        <v>0</v>
      </c>
      <c r="K225" s="223" t="s">
        <v>283</v>
      </c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377</v>
      </c>
      <c r="AT225" s="232" t="s">
        <v>279</v>
      </c>
      <c r="AU225" s="232" t="s">
        <v>85</v>
      </c>
      <c r="AY225" s="18" t="s">
        <v>277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21</v>
      </c>
      <c r="BK225" s="233">
        <f>ROUND(I225*H225,2)</f>
        <v>0</v>
      </c>
      <c r="BL225" s="18" t="s">
        <v>377</v>
      </c>
      <c r="BM225" s="232" t="s">
        <v>840</v>
      </c>
    </row>
    <row r="226" s="2" customFormat="1">
      <c r="A226" s="39"/>
      <c r="B226" s="40"/>
      <c r="C226" s="41"/>
      <c r="D226" s="234" t="s">
        <v>286</v>
      </c>
      <c r="E226" s="41"/>
      <c r="F226" s="235" t="s">
        <v>2236</v>
      </c>
      <c r="G226" s="41"/>
      <c r="H226" s="41"/>
      <c r="I226" s="236"/>
      <c r="J226" s="41"/>
      <c r="K226" s="41"/>
      <c r="L226" s="45"/>
      <c r="M226" s="237"/>
      <c r="N226" s="23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286</v>
      </c>
      <c r="AU226" s="18" t="s">
        <v>85</v>
      </c>
    </row>
    <row r="227" s="2" customFormat="1" ht="31" customHeight="1">
      <c r="A227" s="39"/>
      <c r="B227" s="40"/>
      <c r="C227" s="221" t="s">
        <v>580</v>
      </c>
      <c r="D227" s="221" t="s">
        <v>279</v>
      </c>
      <c r="E227" s="222" t="s">
        <v>2237</v>
      </c>
      <c r="F227" s="223" t="s">
        <v>2238</v>
      </c>
      <c r="G227" s="224" t="s">
        <v>607</v>
      </c>
      <c r="H227" s="225">
        <v>8</v>
      </c>
      <c r="I227" s="226"/>
      <c r="J227" s="227">
        <f>ROUND(I227*H227,2)</f>
        <v>0</v>
      </c>
      <c r="K227" s="223" t="s">
        <v>283</v>
      </c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377</v>
      </c>
      <c r="AT227" s="232" t="s">
        <v>279</v>
      </c>
      <c r="AU227" s="232" t="s">
        <v>85</v>
      </c>
      <c r="AY227" s="18" t="s">
        <v>277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21</v>
      </c>
      <c r="BK227" s="233">
        <f>ROUND(I227*H227,2)</f>
        <v>0</v>
      </c>
      <c r="BL227" s="18" t="s">
        <v>377</v>
      </c>
      <c r="BM227" s="232" t="s">
        <v>850</v>
      </c>
    </row>
    <row r="228" s="2" customFormat="1">
      <c r="A228" s="39"/>
      <c r="B228" s="40"/>
      <c r="C228" s="41"/>
      <c r="D228" s="234" t="s">
        <v>286</v>
      </c>
      <c r="E228" s="41"/>
      <c r="F228" s="235" t="s">
        <v>2238</v>
      </c>
      <c r="G228" s="41"/>
      <c r="H228" s="41"/>
      <c r="I228" s="236"/>
      <c r="J228" s="41"/>
      <c r="K228" s="41"/>
      <c r="L228" s="45"/>
      <c r="M228" s="237"/>
      <c r="N228" s="238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286</v>
      </c>
      <c r="AU228" s="18" t="s">
        <v>85</v>
      </c>
    </row>
    <row r="229" s="2" customFormat="1" ht="31" customHeight="1">
      <c r="A229" s="39"/>
      <c r="B229" s="40"/>
      <c r="C229" s="221" t="s">
        <v>586</v>
      </c>
      <c r="D229" s="221" t="s">
        <v>279</v>
      </c>
      <c r="E229" s="222" t="s">
        <v>2239</v>
      </c>
      <c r="F229" s="223" t="s">
        <v>2240</v>
      </c>
      <c r="G229" s="224" t="s">
        <v>607</v>
      </c>
      <c r="H229" s="225">
        <v>20</v>
      </c>
      <c r="I229" s="226"/>
      <c r="J229" s="227">
        <f>ROUND(I229*H229,2)</f>
        <v>0</v>
      </c>
      <c r="K229" s="223" t="s">
        <v>283</v>
      </c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377</v>
      </c>
      <c r="AT229" s="232" t="s">
        <v>279</v>
      </c>
      <c r="AU229" s="232" t="s">
        <v>85</v>
      </c>
      <c r="AY229" s="18" t="s">
        <v>277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21</v>
      </c>
      <c r="BK229" s="233">
        <f>ROUND(I229*H229,2)</f>
        <v>0</v>
      </c>
      <c r="BL229" s="18" t="s">
        <v>377</v>
      </c>
      <c r="BM229" s="232" t="s">
        <v>858</v>
      </c>
    </row>
    <row r="230" s="2" customFormat="1">
      <c r="A230" s="39"/>
      <c r="B230" s="40"/>
      <c r="C230" s="41"/>
      <c r="D230" s="234" t="s">
        <v>286</v>
      </c>
      <c r="E230" s="41"/>
      <c r="F230" s="235" t="s">
        <v>2240</v>
      </c>
      <c r="G230" s="41"/>
      <c r="H230" s="41"/>
      <c r="I230" s="236"/>
      <c r="J230" s="41"/>
      <c r="K230" s="41"/>
      <c r="L230" s="45"/>
      <c r="M230" s="237"/>
      <c r="N230" s="23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286</v>
      </c>
      <c r="AU230" s="18" t="s">
        <v>85</v>
      </c>
    </row>
    <row r="231" s="2" customFormat="1" ht="14.5" customHeight="1">
      <c r="A231" s="39"/>
      <c r="B231" s="40"/>
      <c r="C231" s="221" t="s">
        <v>592</v>
      </c>
      <c r="D231" s="221" t="s">
        <v>279</v>
      </c>
      <c r="E231" s="222" t="s">
        <v>2241</v>
      </c>
      <c r="F231" s="223" t="s">
        <v>2242</v>
      </c>
      <c r="G231" s="224" t="s">
        <v>607</v>
      </c>
      <c r="H231" s="225">
        <v>20</v>
      </c>
      <c r="I231" s="226"/>
      <c r="J231" s="227">
        <f>ROUND(I231*H231,2)</f>
        <v>0</v>
      </c>
      <c r="K231" s="223" t="s">
        <v>283</v>
      </c>
      <c r="L231" s="45"/>
      <c r="M231" s="228" t="s">
        <v>1</v>
      </c>
      <c r="N231" s="229" t="s">
        <v>41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377</v>
      </c>
      <c r="AT231" s="232" t="s">
        <v>279</v>
      </c>
      <c r="AU231" s="232" t="s">
        <v>85</v>
      </c>
      <c r="AY231" s="18" t="s">
        <v>277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21</v>
      </c>
      <c r="BK231" s="233">
        <f>ROUND(I231*H231,2)</f>
        <v>0</v>
      </c>
      <c r="BL231" s="18" t="s">
        <v>377</v>
      </c>
      <c r="BM231" s="232" t="s">
        <v>868</v>
      </c>
    </row>
    <row r="232" s="2" customFormat="1">
      <c r="A232" s="39"/>
      <c r="B232" s="40"/>
      <c r="C232" s="41"/>
      <c r="D232" s="234" t="s">
        <v>286</v>
      </c>
      <c r="E232" s="41"/>
      <c r="F232" s="235" t="s">
        <v>2242</v>
      </c>
      <c r="G232" s="41"/>
      <c r="H232" s="41"/>
      <c r="I232" s="236"/>
      <c r="J232" s="41"/>
      <c r="K232" s="41"/>
      <c r="L232" s="45"/>
      <c r="M232" s="237"/>
      <c r="N232" s="238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286</v>
      </c>
      <c r="AU232" s="18" t="s">
        <v>85</v>
      </c>
    </row>
    <row r="233" s="2" customFormat="1" ht="14.5" customHeight="1">
      <c r="A233" s="39"/>
      <c r="B233" s="40"/>
      <c r="C233" s="221" t="s">
        <v>598</v>
      </c>
      <c r="D233" s="221" t="s">
        <v>279</v>
      </c>
      <c r="E233" s="222" t="s">
        <v>2243</v>
      </c>
      <c r="F233" s="223" t="s">
        <v>2244</v>
      </c>
      <c r="G233" s="224" t="s">
        <v>380</v>
      </c>
      <c r="H233" s="225">
        <v>16</v>
      </c>
      <c r="I233" s="226"/>
      <c r="J233" s="227">
        <f>ROUND(I233*H233,2)</f>
        <v>0</v>
      </c>
      <c r="K233" s="223" t="s">
        <v>283</v>
      </c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377</v>
      </c>
      <c r="AT233" s="232" t="s">
        <v>279</v>
      </c>
      <c r="AU233" s="232" t="s">
        <v>85</v>
      </c>
      <c r="AY233" s="18" t="s">
        <v>277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21</v>
      </c>
      <c r="BK233" s="233">
        <f>ROUND(I233*H233,2)</f>
        <v>0</v>
      </c>
      <c r="BL233" s="18" t="s">
        <v>377</v>
      </c>
      <c r="BM233" s="232" t="s">
        <v>879</v>
      </c>
    </row>
    <row r="234" s="2" customFormat="1">
      <c r="A234" s="39"/>
      <c r="B234" s="40"/>
      <c r="C234" s="41"/>
      <c r="D234" s="234" t="s">
        <v>286</v>
      </c>
      <c r="E234" s="41"/>
      <c r="F234" s="235" t="s">
        <v>2244</v>
      </c>
      <c r="G234" s="41"/>
      <c r="H234" s="41"/>
      <c r="I234" s="236"/>
      <c r="J234" s="41"/>
      <c r="K234" s="41"/>
      <c r="L234" s="45"/>
      <c r="M234" s="237"/>
      <c r="N234" s="23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286</v>
      </c>
      <c r="AU234" s="18" t="s">
        <v>85</v>
      </c>
    </row>
    <row r="235" s="2" customFormat="1" ht="22.9" customHeight="1">
      <c r="A235" s="39"/>
      <c r="B235" s="40"/>
      <c r="C235" s="221" t="s">
        <v>604</v>
      </c>
      <c r="D235" s="221" t="s">
        <v>279</v>
      </c>
      <c r="E235" s="222" t="s">
        <v>2245</v>
      </c>
      <c r="F235" s="223" t="s">
        <v>2246</v>
      </c>
      <c r="G235" s="224" t="s">
        <v>380</v>
      </c>
      <c r="H235" s="225">
        <v>1</v>
      </c>
      <c r="I235" s="226"/>
      <c r="J235" s="227">
        <f>ROUND(I235*H235,2)</f>
        <v>0</v>
      </c>
      <c r="K235" s="223" t="s">
        <v>283</v>
      </c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377</v>
      </c>
      <c r="AT235" s="232" t="s">
        <v>279</v>
      </c>
      <c r="AU235" s="232" t="s">
        <v>85</v>
      </c>
      <c r="AY235" s="18" t="s">
        <v>277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21</v>
      </c>
      <c r="BK235" s="233">
        <f>ROUND(I235*H235,2)</f>
        <v>0</v>
      </c>
      <c r="BL235" s="18" t="s">
        <v>377</v>
      </c>
      <c r="BM235" s="232" t="s">
        <v>891</v>
      </c>
    </row>
    <row r="236" s="2" customFormat="1">
      <c r="A236" s="39"/>
      <c r="B236" s="40"/>
      <c r="C236" s="41"/>
      <c r="D236" s="234" t="s">
        <v>286</v>
      </c>
      <c r="E236" s="41"/>
      <c r="F236" s="235" t="s">
        <v>2246</v>
      </c>
      <c r="G236" s="41"/>
      <c r="H236" s="41"/>
      <c r="I236" s="236"/>
      <c r="J236" s="41"/>
      <c r="K236" s="41"/>
      <c r="L236" s="45"/>
      <c r="M236" s="237"/>
      <c r="N236" s="23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286</v>
      </c>
      <c r="AU236" s="18" t="s">
        <v>85</v>
      </c>
    </row>
    <row r="237" s="2" customFormat="1" ht="20.5" customHeight="1">
      <c r="A237" s="39"/>
      <c r="B237" s="40"/>
      <c r="C237" s="221" t="s">
        <v>611</v>
      </c>
      <c r="D237" s="221" t="s">
        <v>279</v>
      </c>
      <c r="E237" s="222" t="s">
        <v>2247</v>
      </c>
      <c r="F237" s="223" t="s">
        <v>2248</v>
      </c>
      <c r="G237" s="224" t="s">
        <v>380</v>
      </c>
      <c r="H237" s="225">
        <v>3</v>
      </c>
      <c r="I237" s="226"/>
      <c r="J237" s="227">
        <f>ROUND(I237*H237,2)</f>
        <v>0</v>
      </c>
      <c r="K237" s="223" t="s">
        <v>283</v>
      </c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377</v>
      </c>
      <c r="AT237" s="232" t="s">
        <v>279</v>
      </c>
      <c r="AU237" s="232" t="s">
        <v>85</v>
      </c>
      <c r="AY237" s="18" t="s">
        <v>277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21</v>
      </c>
      <c r="BK237" s="233">
        <f>ROUND(I237*H237,2)</f>
        <v>0</v>
      </c>
      <c r="BL237" s="18" t="s">
        <v>377</v>
      </c>
      <c r="BM237" s="232" t="s">
        <v>902</v>
      </c>
    </row>
    <row r="238" s="2" customFormat="1">
      <c r="A238" s="39"/>
      <c r="B238" s="40"/>
      <c r="C238" s="41"/>
      <c r="D238" s="234" t="s">
        <v>286</v>
      </c>
      <c r="E238" s="41"/>
      <c r="F238" s="235" t="s">
        <v>2248</v>
      </c>
      <c r="G238" s="41"/>
      <c r="H238" s="41"/>
      <c r="I238" s="236"/>
      <c r="J238" s="41"/>
      <c r="K238" s="41"/>
      <c r="L238" s="45"/>
      <c r="M238" s="237"/>
      <c r="N238" s="23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286</v>
      </c>
      <c r="AU238" s="18" t="s">
        <v>85</v>
      </c>
    </row>
    <row r="239" s="2" customFormat="1" ht="20.5" customHeight="1">
      <c r="A239" s="39"/>
      <c r="B239" s="40"/>
      <c r="C239" s="221" t="s">
        <v>617</v>
      </c>
      <c r="D239" s="221" t="s">
        <v>279</v>
      </c>
      <c r="E239" s="222" t="s">
        <v>2249</v>
      </c>
      <c r="F239" s="223" t="s">
        <v>2250</v>
      </c>
      <c r="G239" s="224" t="s">
        <v>380</v>
      </c>
      <c r="H239" s="225">
        <v>5</v>
      </c>
      <c r="I239" s="226"/>
      <c r="J239" s="227">
        <f>ROUND(I239*H239,2)</f>
        <v>0</v>
      </c>
      <c r="K239" s="223" t="s">
        <v>283</v>
      </c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377</v>
      </c>
      <c r="AT239" s="232" t="s">
        <v>279</v>
      </c>
      <c r="AU239" s="232" t="s">
        <v>85</v>
      </c>
      <c r="AY239" s="18" t="s">
        <v>277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21</v>
      </c>
      <c r="BK239" s="233">
        <f>ROUND(I239*H239,2)</f>
        <v>0</v>
      </c>
      <c r="BL239" s="18" t="s">
        <v>377</v>
      </c>
      <c r="BM239" s="232" t="s">
        <v>914</v>
      </c>
    </row>
    <row r="240" s="2" customFormat="1">
      <c r="A240" s="39"/>
      <c r="B240" s="40"/>
      <c r="C240" s="41"/>
      <c r="D240" s="234" t="s">
        <v>286</v>
      </c>
      <c r="E240" s="41"/>
      <c r="F240" s="235" t="s">
        <v>2250</v>
      </c>
      <c r="G240" s="41"/>
      <c r="H240" s="41"/>
      <c r="I240" s="236"/>
      <c r="J240" s="41"/>
      <c r="K240" s="41"/>
      <c r="L240" s="45"/>
      <c r="M240" s="237"/>
      <c r="N240" s="238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286</v>
      </c>
      <c r="AU240" s="18" t="s">
        <v>85</v>
      </c>
    </row>
    <row r="241" s="2" customFormat="1" ht="22.9" customHeight="1">
      <c r="A241" s="39"/>
      <c r="B241" s="40"/>
      <c r="C241" s="221" t="s">
        <v>622</v>
      </c>
      <c r="D241" s="221" t="s">
        <v>279</v>
      </c>
      <c r="E241" s="222" t="s">
        <v>2251</v>
      </c>
      <c r="F241" s="223" t="s">
        <v>2252</v>
      </c>
      <c r="G241" s="224" t="s">
        <v>380</v>
      </c>
      <c r="H241" s="225">
        <v>1</v>
      </c>
      <c r="I241" s="226"/>
      <c r="J241" s="227">
        <f>ROUND(I241*H241,2)</f>
        <v>0</v>
      </c>
      <c r="K241" s="223" t="s">
        <v>2206</v>
      </c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377</v>
      </c>
      <c r="AT241" s="232" t="s">
        <v>279</v>
      </c>
      <c r="AU241" s="232" t="s">
        <v>85</v>
      </c>
      <c r="AY241" s="18" t="s">
        <v>277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21</v>
      </c>
      <c r="BK241" s="233">
        <f>ROUND(I241*H241,2)</f>
        <v>0</v>
      </c>
      <c r="BL241" s="18" t="s">
        <v>377</v>
      </c>
      <c r="BM241" s="232" t="s">
        <v>924</v>
      </c>
    </row>
    <row r="242" s="2" customFormat="1">
      <c r="A242" s="39"/>
      <c r="B242" s="40"/>
      <c r="C242" s="41"/>
      <c r="D242" s="234" t="s">
        <v>286</v>
      </c>
      <c r="E242" s="41"/>
      <c r="F242" s="235" t="s">
        <v>2252</v>
      </c>
      <c r="G242" s="41"/>
      <c r="H242" s="41"/>
      <c r="I242" s="236"/>
      <c r="J242" s="41"/>
      <c r="K242" s="41"/>
      <c r="L242" s="45"/>
      <c r="M242" s="237"/>
      <c r="N242" s="23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286</v>
      </c>
      <c r="AU242" s="18" t="s">
        <v>85</v>
      </c>
    </row>
    <row r="243" s="2" customFormat="1" ht="20.5" customHeight="1">
      <c r="A243" s="39"/>
      <c r="B243" s="40"/>
      <c r="C243" s="221" t="s">
        <v>627</v>
      </c>
      <c r="D243" s="221" t="s">
        <v>279</v>
      </c>
      <c r="E243" s="222" t="s">
        <v>2253</v>
      </c>
      <c r="F243" s="223" t="s">
        <v>2254</v>
      </c>
      <c r="G243" s="224" t="s">
        <v>380</v>
      </c>
      <c r="H243" s="225">
        <v>1</v>
      </c>
      <c r="I243" s="226"/>
      <c r="J243" s="227">
        <f>ROUND(I243*H243,2)</f>
        <v>0</v>
      </c>
      <c r="K243" s="223" t="s">
        <v>283</v>
      </c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377</v>
      </c>
      <c r="AT243" s="232" t="s">
        <v>279</v>
      </c>
      <c r="AU243" s="232" t="s">
        <v>85</v>
      </c>
      <c r="AY243" s="18" t="s">
        <v>277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21</v>
      </c>
      <c r="BK243" s="233">
        <f>ROUND(I243*H243,2)</f>
        <v>0</v>
      </c>
      <c r="BL243" s="18" t="s">
        <v>377</v>
      </c>
      <c r="BM243" s="232" t="s">
        <v>932</v>
      </c>
    </row>
    <row r="244" s="2" customFormat="1">
      <c r="A244" s="39"/>
      <c r="B244" s="40"/>
      <c r="C244" s="41"/>
      <c r="D244" s="234" t="s">
        <v>286</v>
      </c>
      <c r="E244" s="41"/>
      <c r="F244" s="235" t="s">
        <v>2254</v>
      </c>
      <c r="G244" s="41"/>
      <c r="H244" s="41"/>
      <c r="I244" s="236"/>
      <c r="J244" s="41"/>
      <c r="K244" s="41"/>
      <c r="L244" s="45"/>
      <c r="M244" s="237"/>
      <c r="N244" s="23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286</v>
      </c>
      <c r="AU244" s="18" t="s">
        <v>85</v>
      </c>
    </row>
    <row r="245" s="2" customFormat="1" ht="20.5" customHeight="1">
      <c r="A245" s="39"/>
      <c r="B245" s="40"/>
      <c r="C245" s="221" t="s">
        <v>632</v>
      </c>
      <c r="D245" s="221" t="s">
        <v>279</v>
      </c>
      <c r="E245" s="222" t="s">
        <v>2255</v>
      </c>
      <c r="F245" s="223" t="s">
        <v>2256</v>
      </c>
      <c r="G245" s="224" t="s">
        <v>380</v>
      </c>
      <c r="H245" s="225">
        <v>4</v>
      </c>
      <c r="I245" s="226"/>
      <c r="J245" s="227">
        <f>ROUND(I245*H245,2)</f>
        <v>0</v>
      </c>
      <c r="K245" s="223" t="s">
        <v>283</v>
      </c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377</v>
      </c>
      <c r="AT245" s="232" t="s">
        <v>279</v>
      </c>
      <c r="AU245" s="232" t="s">
        <v>85</v>
      </c>
      <c r="AY245" s="18" t="s">
        <v>277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21</v>
      </c>
      <c r="BK245" s="233">
        <f>ROUND(I245*H245,2)</f>
        <v>0</v>
      </c>
      <c r="BL245" s="18" t="s">
        <v>377</v>
      </c>
      <c r="BM245" s="232" t="s">
        <v>941</v>
      </c>
    </row>
    <row r="246" s="2" customFormat="1">
      <c r="A246" s="39"/>
      <c r="B246" s="40"/>
      <c r="C246" s="41"/>
      <c r="D246" s="234" t="s">
        <v>286</v>
      </c>
      <c r="E246" s="41"/>
      <c r="F246" s="235" t="s">
        <v>2256</v>
      </c>
      <c r="G246" s="41"/>
      <c r="H246" s="41"/>
      <c r="I246" s="236"/>
      <c r="J246" s="41"/>
      <c r="K246" s="41"/>
      <c r="L246" s="45"/>
      <c r="M246" s="237"/>
      <c r="N246" s="238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286</v>
      </c>
      <c r="AU246" s="18" t="s">
        <v>85</v>
      </c>
    </row>
    <row r="247" s="2" customFormat="1" ht="20.5" customHeight="1">
      <c r="A247" s="39"/>
      <c r="B247" s="40"/>
      <c r="C247" s="221" t="s">
        <v>637</v>
      </c>
      <c r="D247" s="221" t="s">
        <v>279</v>
      </c>
      <c r="E247" s="222" t="s">
        <v>2257</v>
      </c>
      <c r="F247" s="223" t="s">
        <v>2258</v>
      </c>
      <c r="G247" s="224" t="s">
        <v>380</v>
      </c>
      <c r="H247" s="225">
        <v>1</v>
      </c>
      <c r="I247" s="226"/>
      <c r="J247" s="227">
        <f>ROUND(I247*H247,2)</f>
        <v>0</v>
      </c>
      <c r="K247" s="223" t="s">
        <v>283</v>
      </c>
      <c r="L247" s="45"/>
      <c r="M247" s="228" t="s">
        <v>1</v>
      </c>
      <c r="N247" s="229" t="s">
        <v>41</v>
      </c>
      <c r="O247" s="92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377</v>
      </c>
      <c r="AT247" s="232" t="s">
        <v>279</v>
      </c>
      <c r="AU247" s="232" t="s">
        <v>85</v>
      </c>
      <c r="AY247" s="18" t="s">
        <v>277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21</v>
      </c>
      <c r="BK247" s="233">
        <f>ROUND(I247*H247,2)</f>
        <v>0</v>
      </c>
      <c r="BL247" s="18" t="s">
        <v>377</v>
      </c>
      <c r="BM247" s="232" t="s">
        <v>951</v>
      </c>
    </row>
    <row r="248" s="2" customFormat="1">
      <c r="A248" s="39"/>
      <c r="B248" s="40"/>
      <c r="C248" s="41"/>
      <c r="D248" s="234" t="s">
        <v>286</v>
      </c>
      <c r="E248" s="41"/>
      <c r="F248" s="235" t="s">
        <v>2258</v>
      </c>
      <c r="G248" s="41"/>
      <c r="H248" s="41"/>
      <c r="I248" s="236"/>
      <c r="J248" s="41"/>
      <c r="K248" s="41"/>
      <c r="L248" s="45"/>
      <c r="M248" s="237"/>
      <c r="N248" s="238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286</v>
      </c>
      <c r="AU248" s="18" t="s">
        <v>85</v>
      </c>
    </row>
    <row r="249" s="2" customFormat="1" ht="14.5" customHeight="1">
      <c r="A249" s="39"/>
      <c r="B249" s="40"/>
      <c r="C249" s="221" t="s">
        <v>643</v>
      </c>
      <c r="D249" s="221" t="s">
        <v>279</v>
      </c>
      <c r="E249" s="222" t="s">
        <v>2259</v>
      </c>
      <c r="F249" s="223" t="s">
        <v>2260</v>
      </c>
      <c r="G249" s="224" t="s">
        <v>380</v>
      </c>
      <c r="H249" s="225">
        <v>1</v>
      </c>
      <c r="I249" s="226"/>
      <c r="J249" s="227">
        <f>ROUND(I249*H249,2)</f>
        <v>0</v>
      </c>
      <c r="K249" s="223" t="s">
        <v>1</v>
      </c>
      <c r="L249" s="45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377</v>
      </c>
      <c r="AT249" s="232" t="s">
        <v>279</v>
      </c>
      <c r="AU249" s="232" t="s">
        <v>85</v>
      </c>
      <c r="AY249" s="18" t="s">
        <v>277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21</v>
      </c>
      <c r="BK249" s="233">
        <f>ROUND(I249*H249,2)</f>
        <v>0</v>
      </c>
      <c r="BL249" s="18" t="s">
        <v>377</v>
      </c>
      <c r="BM249" s="232" t="s">
        <v>963</v>
      </c>
    </row>
    <row r="250" s="2" customFormat="1">
      <c r="A250" s="39"/>
      <c r="B250" s="40"/>
      <c r="C250" s="41"/>
      <c r="D250" s="234" t="s">
        <v>286</v>
      </c>
      <c r="E250" s="41"/>
      <c r="F250" s="235" t="s">
        <v>2260</v>
      </c>
      <c r="G250" s="41"/>
      <c r="H250" s="41"/>
      <c r="I250" s="236"/>
      <c r="J250" s="41"/>
      <c r="K250" s="41"/>
      <c r="L250" s="45"/>
      <c r="M250" s="237"/>
      <c r="N250" s="238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286</v>
      </c>
      <c r="AU250" s="18" t="s">
        <v>85</v>
      </c>
    </row>
    <row r="251" s="2" customFormat="1" ht="14.5" customHeight="1">
      <c r="A251" s="39"/>
      <c r="B251" s="40"/>
      <c r="C251" s="221" t="s">
        <v>648</v>
      </c>
      <c r="D251" s="221" t="s">
        <v>279</v>
      </c>
      <c r="E251" s="222" t="s">
        <v>2261</v>
      </c>
      <c r="F251" s="223" t="s">
        <v>2262</v>
      </c>
      <c r="G251" s="224" t="s">
        <v>380</v>
      </c>
      <c r="H251" s="225">
        <v>1</v>
      </c>
      <c r="I251" s="226"/>
      <c r="J251" s="227">
        <f>ROUND(I251*H251,2)</f>
        <v>0</v>
      </c>
      <c r="K251" s="223" t="s">
        <v>283</v>
      </c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377</v>
      </c>
      <c r="AT251" s="232" t="s">
        <v>279</v>
      </c>
      <c r="AU251" s="232" t="s">
        <v>85</v>
      </c>
      <c r="AY251" s="18" t="s">
        <v>277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21</v>
      </c>
      <c r="BK251" s="233">
        <f>ROUND(I251*H251,2)</f>
        <v>0</v>
      </c>
      <c r="BL251" s="18" t="s">
        <v>377</v>
      </c>
      <c r="BM251" s="232" t="s">
        <v>975</v>
      </c>
    </row>
    <row r="252" s="2" customFormat="1">
      <c r="A252" s="39"/>
      <c r="B252" s="40"/>
      <c r="C252" s="41"/>
      <c r="D252" s="234" t="s">
        <v>286</v>
      </c>
      <c r="E252" s="41"/>
      <c r="F252" s="235" t="s">
        <v>2262</v>
      </c>
      <c r="G252" s="41"/>
      <c r="H252" s="41"/>
      <c r="I252" s="236"/>
      <c r="J252" s="41"/>
      <c r="K252" s="41"/>
      <c r="L252" s="45"/>
      <c r="M252" s="237"/>
      <c r="N252" s="23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286</v>
      </c>
      <c r="AU252" s="18" t="s">
        <v>85</v>
      </c>
    </row>
    <row r="253" s="2" customFormat="1" ht="22.9" customHeight="1">
      <c r="A253" s="39"/>
      <c r="B253" s="40"/>
      <c r="C253" s="221" t="s">
        <v>653</v>
      </c>
      <c r="D253" s="221" t="s">
        <v>279</v>
      </c>
      <c r="E253" s="222" t="s">
        <v>2263</v>
      </c>
      <c r="F253" s="223" t="s">
        <v>2264</v>
      </c>
      <c r="G253" s="224" t="s">
        <v>380</v>
      </c>
      <c r="H253" s="225">
        <v>2</v>
      </c>
      <c r="I253" s="226"/>
      <c r="J253" s="227">
        <f>ROUND(I253*H253,2)</f>
        <v>0</v>
      </c>
      <c r="K253" s="223" t="s">
        <v>283</v>
      </c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377</v>
      </c>
      <c r="AT253" s="232" t="s">
        <v>279</v>
      </c>
      <c r="AU253" s="232" t="s">
        <v>85</v>
      </c>
      <c r="AY253" s="18" t="s">
        <v>277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21</v>
      </c>
      <c r="BK253" s="233">
        <f>ROUND(I253*H253,2)</f>
        <v>0</v>
      </c>
      <c r="BL253" s="18" t="s">
        <v>377</v>
      </c>
      <c r="BM253" s="232" t="s">
        <v>987</v>
      </c>
    </row>
    <row r="254" s="2" customFormat="1">
      <c r="A254" s="39"/>
      <c r="B254" s="40"/>
      <c r="C254" s="41"/>
      <c r="D254" s="234" t="s">
        <v>286</v>
      </c>
      <c r="E254" s="41"/>
      <c r="F254" s="235" t="s">
        <v>2264</v>
      </c>
      <c r="G254" s="41"/>
      <c r="H254" s="41"/>
      <c r="I254" s="236"/>
      <c r="J254" s="41"/>
      <c r="K254" s="41"/>
      <c r="L254" s="45"/>
      <c r="M254" s="237"/>
      <c r="N254" s="238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286</v>
      </c>
      <c r="AU254" s="18" t="s">
        <v>85</v>
      </c>
    </row>
    <row r="255" s="2" customFormat="1" ht="22.9" customHeight="1">
      <c r="A255" s="39"/>
      <c r="B255" s="40"/>
      <c r="C255" s="221" t="s">
        <v>658</v>
      </c>
      <c r="D255" s="221" t="s">
        <v>279</v>
      </c>
      <c r="E255" s="222" t="s">
        <v>2265</v>
      </c>
      <c r="F255" s="223" t="s">
        <v>2266</v>
      </c>
      <c r="G255" s="224" t="s">
        <v>607</v>
      </c>
      <c r="H255" s="225">
        <v>105</v>
      </c>
      <c r="I255" s="226"/>
      <c r="J255" s="227">
        <f>ROUND(I255*H255,2)</f>
        <v>0</v>
      </c>
      <c r="K255" s="223" t="s">
        <v>283</v>
      </c>
      <c r="L255" s="45"/>
      <c r="M255" s="228" t="s">
        <v>1</v>
      </c>
      <c r="N255" s="229" t="s">
        <v>41</v>
      </c>
      <c r="O255" s="92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377</v>
      </c>
      <c r="AT255" s="232" t="s">
        <v>279</v>
      </c>
      <c r="AU255" s="232" t="s">
        <v>85</v>
      </c>
      <c r="AY255" s="18" t="s">
        <v>277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21</v>
      </c>
      <c r="BK255" s="233">
        <f>ROUND(I255*H255,2)</f>
        <v>0</v>
      </c>
      <c r="BL255" s="18" t="s">
        <v>377</v>
      </c>
      <c r="BM255" s="232" t="s">
        <v>999</v>
      </c>
    </row>
    <row r="256" s="2" customFormat="1">
      <c r="A256" s="39"/>
      <c r="B256" s="40"/>
      <c r="C256" s="41"/>
      <c r="D256" s="234" t="s">
        <v>286</v>
      </c>
      <c r="E256" s="41"/>
      <c r="F256" s="235" t="s">
        <v>2266</v>
      </c>
      <c r="G256" s="41"/>
      <c r="H256" s="41"/>
      <c r="I256" s="236"/>
      <c r="J256" s="41"/>
      <c r="K256" s="41"/>
      <c r="L256" s="45"/>
      <c r="M256" s="237"/>
      <c r="N256" s="238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286</v>
      </c>
      <c r="AU256" s="18" t="s">
        <v>85</v>
      </c>
    </row>
    <row r="257" s="2" customFormat="1" ht="20.5" customHeight="1">
      <c r="A257" s="39"/>
      <c r="B257" s="40"/>
      <c r="C257" s="221" t="s">
        <v>664</v>
      </c>
      <c r="D257" s="221" t="s">
        <v>279</v>
      </c>
      <c r="E257" s="222" t="s">
        <v>2267</v>
      </c>
      <c r="F257" s="223" t="s">
        <v>2268</v>
      </c>
      <c r="G257" s="224" t="s">
        <v>607</v>
      </c>
      <c r="H257" s="225">
        <v>105</v>
      </c>
      <c r="I257" s="226"/>
      <c r="J257" s="227">
        <f>ROUND(I257*H257,2)</f>
        <v>0</v>
      </c>
      <c r="K257" s="223" t="s">
        <v>283</v>
      </c>
      <c r="L257" s="45"/>
      <c r="M257" s="228" t="s">
        <v>1</v>
      </c>
      <c r="N257" s="229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377</v>
      </c>
      <c r="AT257" s="232" t="s">
        <v>279</v>
      </c>
      <c r="AU257" s="232" t="s">
        <v>85</v>
      </c>
      <c r="AY257" s="18" t="s">
        <v>277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21</v>
      </c>
      <c r="BK257" s="233">
        <f>ROUND(I257*H257,2)</f>
        <v>0</v>
      </c>
      <c r="BL257" s="18" t="s">
        <v>377</v>
      </c>
      <c r="BM257" s="232" t="s">
        <v>1011</v>
      </c>
    </row>
    <row r="258" s="2" customFormat="1">
      <c r="A258" s="39"/>
      <c r="B258" s="40"/>
      <c r="C258" s="41"/>
      <c r="D258" s="234" t="s">
        <v>286</v>
      </c>
      <c r="E258" s="41"/>
      <c r="F258" s="235" t="s">
        <v>2268</v>
      </c>
      <c r="G258" s="41"/>
      <c r="H258" s="41"/>
      <c r="I258" s="236"/>
      <c r="J258" s="41"/>
      <c r="K258" s="41"/>
      <c r="L258" s="45"/>
      <c r="M258" s="237"/>
      <c r="N258" s="238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286</v>
      </c>
      <c r="AU258" s="18" t="s">
        <v>85</v>
      </c>
    </row>
    <row r="259" s="2" customFormat="1" ht="22.9" customHeight="1">
      <c r="A259" s="39"/>
      <c r="B259" s="40"/>
      <c r="C259" s="221" t="s">
        <v>669</v>
      </c>
      <c r="D259" s="221" t="s">
        <v>279</v>
      </c>
      <c r="E259" s="222" t="s">
        <v>2269</v>
      </c>
      <c r="F259" s="223" t="s">
        <v>2270</v>
      </c>
      <c r="G259" s="224" t="s">
        <v>2211</v>
      </c>
      <c r="H259" s="297"/>
      <c r="I259" s="226"/>
      <c r="J259" s="227">
        <f>ROUND(I259*H259,2)</f>
        <v>0</v>
      </c>
      <c r="K259" s="223" t="s">
        <v>283</v>
      </c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377</v>
      </c>
      <c r="AT259" s="232" t="s">
        <v>279</v>
      </c>
      <c r="AU259" s="232" t="s">
        <v>85</v>
      </c>
      <c r="AY259" s="18" t="s">
        <v>277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21</v>
      </c>
      <c r="BK259" s="233">
        <f>ROUND(I259*H259,2)</f>
        <v>0</v>
      </c>
      <c r="BL259" s="18" t="s">
        <v>377</v>
      </c>
      <c r="BM259" s="232" t="s">
        <v>1023</v>
      </c>
    </row>
    <row r="260" s="2" customFormat="1">
      <c r="A260" s="39"/>
      <c r="B260" s="40"/>
      <c r="C260" s="41"/>
      <c r="D260" s="234" t="s">
        <v>286</v>
      </c>
      <c r="E260" s="41"/>
      <c r="F260" s="235" t="s">
        <v>2270</v>
      </c>
      <c r="G260" s="41"/>
      <c r="H260" s="41"/>
      <c r="I260" s="236"/>
      <c r="J260" s="41"/>
      <c r="K260" s="41"/>
      <c r="L260" s="45"/>
      <c r="M260" s="237"/>
      <c r="N260" s="238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286</v>
      </c>
      <c r="AU260" s="18" t="s">
        <v>85</v>
      </c>
    </row>
    <row r="261" s="12" customFormat="1" ht="22.8" customHeight="1">
      <c r="A261" s="12"/>
      <c r="B261" s="205"/>
      <c r="C261" s="206"/>
      <c r="D261" s="207" t="s">
        <v>75</v>
      </c>
      <c r="E261" s="219" t="s">
        <v>2271</v>
      </c>
      <c r="F261" s="219" t="s">
        <v>2272</v>
      </c>
      <c r="G261" s="206"/>
      <c r="H261" s="206"/>
      <c r="I261" s="209"/>
      <c r="J261" s="220">
        <f>BK261</f>
        <v>0</v>
      </c>
      <c r="K261" s="206"/>
      <c r="L261" s="211"/>
      <c r="M261" s="212"/>
      <c r="N261" s="213"/>
      <c r="O261" s="213"/>
      <c r="P261" s="214">
        <f>SUM(P262:P269)</f>
        <v>0</v>
      </c>
      <c r="Q261" s="213"/>
      <c r="R261" s="214">
        <f>SUM(R262:R269)</f>
        <v>0</v>
      </c>
      <c r="S261" s="213"/>
      <c r="T261" s="215">
        <f>SUM(T262:T269)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6" t="s">
        <v>85</v>
      </c>
      <c r="AT261" s="217" t="s">
        <v>75</v>
      </c>
      <c r="AU261" s="217" t="s">
        <v>21</v>
      </c>
      <c r="AY261" s="216" t="s">
        <v>277</v>
      </c>
      <c r="BK261" s="218">
        <f>SUM(BK262:BK269)</f>
        <v>0</v>
      </c>
    </row>
    <row r="262" s="2" customFormat="1" ht="20.5" customHeight="1">
      <c r="A262" s="39"/>
      <c r="B262" s="40"/>
      <c r="C262" s="221" t="s">
        <v>675</v>
      </c>
      <c r="D262" s="221" t="s">
        <v>279</v>
      </c>
      <c r="E262" s="222" t="s">
        <v>2273</v>
      </c>
      <c r="F262" s="223" t="s">
        <v>2274</v>
      </c>
      <c r="G262" s="224" t="s">
        <v>607</v>
      </c>
      <c r="H262" s="225">
        <v>23</v>
      </c>
      <c r="I262" s="226"/>
      <c r="J262" s="227">
        <f>ROUND(I262*H262,2)</f>
        <v>0</v>
      </c>
      <c r="K262" s="223" t="s">
        <v>283</v>
      </c>
      <c r="L262" s="45"/>
      <c r="M262" s="228" t="s">
        <v>1</v>
      </c>
      <c r="N262" s="229" t="s">
        <v>41</v>
      </c>
      <c r="O262" s="92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377</v>
      </c>
      <c r="AT262" s="232" t="s">
        <v>279</v>
      </c>
      <c r="AU262" s="232" t="s">
        <v>85</v>
      </c>
      <c r="AY262" s="18" t="s">
        <v>277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21</v>
      </c>
      <c r="BK262" s="233">
        <f>ROUND(I262*H262,2)</f>
        <v>0</v>
      </c>
      <c r="BL262" s="18" t="s">
        <v>377</v>
      </c>
      <c r="BM262" s="232" t="s">
        <v>1035</v>
      </c>
    </row>
    <row r="263" s="2" customFormat="1">
      <c r="A263" s="39"/>
      <c r="B263" s="40"/>
      <c r="C263" s="41"/>
      <c r="D263" s="234" t="s">
        <v>286</v>
      </c>
      <c r="E263" s="41"/>
      <c r="F263" s="235" t="s">
        <v>2274</v>
      </c>
      <c r="G263" s="41"/>
      <c r="H263" s="41"/>
      <c r="I263" s="236"/>
      <c r="J263" s="41"/>
      <c r="K263" s="41"/>
      <c r="L263" s="45"/>
      <c r="M263" s="237"/>
      <c r="N263" s="238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286</v>
      </c>
      <c r="AU263" s="18" t="s">
        <v>85</v>
      </c>
    </row>
    <row r="264" s="2" customFormat="1" ht="14.5" customHeight="1">
      <c r="A264" s="39"/>
      <c r="B264" s="40"/>
      <c r="C264" s="221" t="s">
        <v>680</v>
      </c>
      <c r="D264" s="221" t="s">
        <v>279</v>
      </c>
      <c r="E264" s="222" t="s">
        <v>2275</v>
      </c>
      <c r="F264" s="223" t="s">
        <v>2276</v>
      </c>
      <c r="G264" s="224" t="s">
        <v>380</v>
      </c>
      <c r="H264" s="225">
        <v>1</v>
      </c>
      <c r="I264" s="226"/>
      <c r="J264" s="227">
        <f>ROUND(I264*H264,2)</f>
        <v>0</v>
      </c>
      <c r="K264" s="223" t="s">
        <v>283</v>
      </c>
      <c r="L264" s="45"/>
      <c r="M264" s="228" t="s">
        <v>1</v>
      </c>
      <c r="N264" s="229" t="s">
        <v>41</v>
      </c>
      <c r="O264" s="92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377</v>
      </c>
      <c r="AT264" s="232" t="s">
        <v>279</v>
      </c>
      <c r="AU264" s="232" t="s">
        <v>85</v>
      </c>
      <c r="AY264" s="18" t="s">
        <v>277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21</v>
      </c>
      <c r="BK264" s="233">
        <f>ROUND(I264*H264,2)</f>
        <v>0</v>
      </c>
      <c r="BL264" s="18" t="s">
        <v>377</v>
      </c>
      <c r="BM264" s="232" t="s">
        <v>1047</v>
      </c>
    </row>
    <row r="265" s="2" customFormat="1">
      <c r="A265" s="39"/>
      <c r="B265" s="40"/>
      <c r="C265" s="41"/>
      <c r="D265" s="234" t="s">
        <v>286</v>
      </c>
      <c r="E265" s="41"/>
      <c r="F265" s="235" t="s">
        <v>2276</v>
      </c>
      <c r="G265" s="41"/>
      <c r="H265" s="41"/>
      <c r="I265" s="236"/>
      <c r="J265" s="41"/>
      <c r="K265" s="41"/>
      <c r="L265" s="45"/>
      <c r="M265" s="237"/>
      <c r="N265" s="238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286</v>
      </c>
      <c r="AU265" s="18" t="s">
        <v>85</v>
      </c>
    </row>
    <row r="266" s="2" customFormat="1" ht="14.5" customHeight="1">
      <c r="A266" s="39"/>
      <c r="B266" s="40"/>
      <c r="C266" s="221" t="s">
        <v>685</v>
      </c>
      <c r="D266" s="221" t="s">
        <v>279</v>
      </c>
      <c r="E266" s="222" t="s">
        <v>2277</v>
      </c>
      <c r="F266" s="223" t="s">
        <v>2278</v>
      </c>
      <c r="G266" s="224" t="s">
        <v>380</v>
      </c>
      <c r="H266" s="225">
        <v>1</v>
      </c>
      <c r="I266" s="226"/>
      <c r="J266" s="227">
        <f>ROUND(I266*H266,2)</f>
        <v>0</v>
      </c>
      <c r="K266" s="223" t="s">
        <v>283</v>
      </c>
      <c r="L266" s="45"/>
      <c r="M266" s="228" t="s">
        <v>1</v>
      </c>
      <c r="N266" s="229" t="s">
        <v>41</v>
      </c>
      <c r="O266" s="92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377</v>
      </c>
      <c r="AT266" s="232" t="s">
        <v>279</v>
      </c>
      <c r="AU266" s="232" t="s">
        <v>85</v>
      </c>
      <c r="AY266" s="18" t="s">
        <v>277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21</v>
      </c>
      <c r="BK266" s="233">
        <f>ROUND(I266*H266,2)</f>
        <v>0</v>
      </c>
      <c r="BL266" s="18" t="s">
        <v>377</v>
      </c>
      <c r="BM266" s="232" t="s">
        <v>1059</v>
      </c>
    </row>
    <row r="267" s="2" customFormat="1">
      <c r="A267" s="39"/>
      <c r="B267" s="40"/>
      <c r="C267" s="41"/>
      <c r="D267" s="234" t="s">
        <v>286</v>
      </c>
      <c r="E267" s="41"/>
      <c r="F267" s="235" t="s">
        <v>2278</v>
      </c>
      <c r="G267" s="41"/>
      <c r="H267" s="41"/>
      <c r="I267" s="236"/>
      <c r="J267" s="41"/>
      <c r="K267" s="41"/>
      <c r="L267" s="45"/>
      <c r="M267" s="237"/>
      <c r="N267" s="23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286</v>
      </c>
      <c r="AU267" s="18" t="s">
        <v>85</v>
      </c>
    </row>
    <row r="268" s="2" customFormat="1" ht="14.5" customHeight="1">
      <c r="A268" s="39"/>
      <c r="B268" s="40"/>
      <c r="C268" s="221" t="s">
        <v>690</v>
      </c>
      <c r="D268" s="221" t="s">
        <v>279</v>
      </c>
      <c r="E268" s="222" t="s">
        <v>2279</v>
      </c>
      <c r="F268" s="223" t="s">
        <v>2280</v>
      </c>
      <c r="G268" s="224" t="s">
        <v>380</v>
      </c>
      <c r="H268" s="225">
        <v>1</v>
      </c>
      <c r="I268" s="226"/>
      <c r="J268" s="227">
        <f>ROUND(I268*H268,2)</f>
        <v>0</v>
      </c>
      <c r="K268" s="223" t="s">
        <v>283</v>
      </c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377</v>
      </c>
      <c r="AT268" s="232" t="s">
        <v>279</v>
      </c>
      <c r="AU268" s="232" t="s">
        <v>85</v>
      </c>
      <c r="AY268" s="18" t="s">
        <v>277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21</v>
      </c>
      <c r="BK268" s="233">
        <f>ROUND(I268*H268,2)</f>
        <v>0</v>
      </c>
      <c r="BL268" s="18" t="s">
        <v>377</v>
      </c>
      <c r="BM268" s="232" t="s">
        <v>1070</v>
      </c>
    </row>
    <row r="269" s="2" customFormat="1">
      <c r="A269" s="39"/>
      <c r="B269" s="40"/>
      <c r="C269" s="41"/>
      <c r="D269" s="234" t="s">
        <v>286</v>
      </c>
      <c r="E269" s="41"/>
      <c r="F269" s="235" t="s">
        <v>2280</v>
      </c>
      <c r="G269" s="41"/>
      <c r="H269" s="41"/>
      <c r="I269" s="236"/>
      <c r="J269" s="41"/>
      <c r="K269" s="41"/>
      <c r="L269" s="45"/>
      <c r="M269" s="237"/>
      <c r="N269" s="23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286</v>
      </c>
      <c r="AU269" s="18" t="s">
        <v>85</v>
      </c>
    </row>
    <row r="270" s="12" customFormat="1" ht="22.8" customHeight="1">
      <c r="A270" s="12"/>
      <c r="B270" s="205"/>
      <c r="C270" s="206"/>
      <c r="D270" s="207" t="s">
        <v>75</v>
      </c>
      <c r="E270" s="219" t="s">
        <v>1351</v>
      </c>
      <c r="F270" s="219" t="s">
        <v>1352</v>
      </c>
      <c r="G270" s="206"/>
      <c r="H270" s="206"/>
      <c r="I270" s="209"/>
      <c r="J270" s="220">
        <f>BK270</f>
        <v>0</v>
      </c>
      <c r="K270" s="206"/>
      <c r="L270" s="211"/>
      <c r="M270" s="212"/>
      <c r="N270" s="213"/>
      <c r="O270" s="213"/>
      <c r="P270" s="214">
        <f>SUM(P271:P328)</f>
        <v>0</v>
      </c>
      <c r="Q270" s="213"/>
      <c r="R270" s="214">
        <f>SUM(R271:R328)</f>
        <v>0</v>
      </c>
      <c r="S270" s="213"/>
      <c r="T270" s="215">
        <f>SUM(T271:T328)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6" t="s">
        <v>85</v>
      </c>
      <c r="AT270" s="217" t="s">
        <v>75</v>
      </c>
      <c r="AU270" s="217" t="s">
        <v>21</v>
      </c>
      <c r="AY270" s="216" t="s">
        <v>277</v>
      </c>
      <c r="BK270" s="218">
        <f>SUM(BK271:BK328)</f>
        <v>0</v>
      </c>
    </row>
    <row r="271" s="2" customFormat="1" ht="14.5" customHeight="1">
      <c r="A271" s="39"/>
      <c r="B271" s="40"/>
      <c r="C271" s="221" t="s">
        <v>695</v>
      </c>
      <c r="D271" s="221" t="s">
        <v>279</v>
      </c>
      <c r="E271" s="222" t="s">
        <v>2281</v>
      </c>
      <c r="F271" s="223" t="s">
        <v>2282</v>
      </c>
      <c r="G271" s="224" t="s">
        <v>1356</v>
      </c>
      <c r="H271" s="225">
        <v>2</v>
      </c>
      <c r="I271" s="226"/>
      <c r="J271" s="227">
        <f>ROUND(I271*H271,2)</f>
        <v>0</v>
      </c>
      <c r="K271" s="223" t="s">
        <v>283</v>
      </c>
      <c r="L271" s="45"/>
      <c r="M271" s="228" t="s">
        <v>1</v>
      </c>
      <c r="N271" s="229" t="s">
        <v>41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377</v>
      </c>
      <c r="AT271" s="232" t="s">
        <v>279</v>
      </c>
      <c r="AU271" s="232" t="s">
        <v>85</v>
      </c>
      <c r="AY271" s="18" t="s">
        <v>277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21</v>
      </c>
      <c r="BK271" s="233">
        <f>ROUND(I271*H271,2)</f>
        <v>0</v>
      </c>
      <c r="BL271" s="18" t="s">
        <v>377</v>
      </c>
      <c r="BM271" s="232" t="s">
        <v>1082</v>
      </c>
    </row>
    <row r="272" s="2" customFormat="1">
      <c r="A272" s="39"/>
      <c r="B272" s="40"/>
      <c r="C272" s="41"/>
      <c r="D272" s="234" t="s">
        <v>286</v>
      </c>
      <c r="E272" s="41"/>
      <c r="F272" s="235" t="s">
        <v>2282</v>
      </c>
      <c r="G272" s="41"/>
      <c r="H272" s="41"/>
      <c r="I272" s="236"/>
      <c r="J272" s="41"/>
      <c r="K272" s="41"/>
      <c r="L272" s="45"/>
      <c r="M272" s="237"/>
      <c r="N272" s="23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286</v>
      </c>
      <c r="AU272" s="18" t="s">
        <v>85</v>
      </c>
    </row>
    <row r="273" s="2" customFormat="1" ht="14.5" customHeight="1">
      <c r="A273" s="39"/>
      <c r="B273" s="40"/>
      <c r="C273" s="221" t="s">
        <v>701</v>
      </c>
      <c r="D273" s="221" t="s">
        <v>279</v>
      </c>
      <c r="E273" s="222" t="s">
        <v>2283</v>
      </c>
      <c r="F273" s="223" t="s">
        <v>2284</v>
      </c>
      <c r="G273" s="224" t="s">
        <v>1356</v>
      </c>
      <c r="H273" s="225">
        <v>2</v>
      </c>
      <c r="I273" s="226"/>
      <c r="J273" s="227">
        <f>ROUND(I273*H273,2)</f>
        <v>0</v>
      </c>
      <c r="K273" s="223" t="s">
        <v>2206</v>
      </c>
      <c r="L273" s="45"/>
      <c r="M273" s="228" t="s">
        <v>1</v>
      </c>
      <c r="N273" s="229" t="s">
        <v>41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377</v>
      </c>
      <c r="AT273" s="232" t="s">
        <v>279</v>
      </c>
      <c r="AU273" s="232" t="s">
        <v>85</v>
      </c>
      <c r="AY273" s="18" t="s">
        <v>277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21</v>
      </c>
      <c r="BK273" s="233">
        <f>ROUND(I273*H273,2)</f>
        <v>0</v>
      </c>
      <c r="BL273" s="18" t="s">
        <v>377</v>
      </c>
      <c r="BM273" s="232" t="s">
        <v>1093</v>
      </c>
    </row>
    <row r="274" s="2" customFormat="1">
      <c r="A274" s="39"/>
      <c r="B274" s="40"/>
      <c r="C274" s="41"/>
      <c r="D274" s="234" t="s">
        <v>286</v>
      </c>
      <c r="E274" s="41"/>
      <c r="F274" s="235" t="s">
        <v>2284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286</v>
      </c>
      <c r="AU274" s="18" t="s">
        <v>85</v>
      </c>
    </row>
    <row r="275" s="2" customFormat="1" ht="14.5" customHeight="1">
      <c r="A275" s="39"/>
      <c r="B275" s="40"/>
      <c r="C275" s="221" t="s">
        <v>707</v>
      </c>
      <c r="D275" s="221" t="s">
        <v>279</v>
      </c>
      <c r="E275" s="222" t="s">
        <v>2285</v>
      </c>
      <c r="F275" s="223" t="s">
        <v>2286</v>
      </c>
      <c r="G275" s="224" t="s">
        <v>1356</v>
      </c>
      <c r="H275" s="225">
        <v>1</v>
      </c>
      <c r="I275" s="226"/>
      <c r="J275" s="227">
        <f>ROUND(I275*H275,2)</f>
        <v>0</v>
      </c>
      <c r="K275" s="223" t="s">
        <v>283</v>
      </c>
      <c r="L275" s="45"/>
      <c r="M275" s="228" t="s">
        <v>1</v>
      </c>
      <c r="N275" s="229" t="s">
        <v>41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377</v>
      </c>
      <c r="AT275" s="232" t="s">
        <v>279</v>
      </c>
      <c r="AU275" s="232" t="s">
        <v>85</v>
      </c>
      <c r="AY275" s="18" t="s">
        <v>277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21</v>
      </c>
      <c r="BK275" s="233">
        <f>ROUND(I275*H275,2)</f>
        <v>0</v>
      </c>
      <c r="BL275" s="18" t="s">
        <v>377</v>
      </c>
      <c r="BM275" s="232" t="s">
        <v>1105</v>
      </c>
    </row>
    <row r="276" s="2" customFormat="1">
      <c r="A276" s="39"/>
      <c r="B276" s="40"/>
      <c r="C276" s="41"/>
      <c r="D276" s="234" t="s">
        <v>286</v>
      </c>
      <c r="E276" s="41"/>
      <c r="F276" s="235" t="s">
        <v>2286</v>
      </c>
      <c r="G276" s="41"/>
      <c r="H276" s="41"/>
      <c r="I276" s="236"/>
      <c r="J276" s="41"/>
      <c r="K276" s="41"/>
      <c r="L276" s="45"/>
      <c r="M276" s="237"/>
      <c r="N276" s="23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286</v>
      </c>
      <c r="AU276" s="18" t="s">
        <v>85</v>
      </c>
    </row>
    <row r="277" s="2" customFormat="1" ht="22.9" customHeight="1">
      <c r="A277" s="39"/>
      <c r="B277" s="40"/>
      <c r="C277" s="221" t="s">
        <v>712</v>
      </c>
      <c r="D277" s="221" t="s">
        <v>279</v>
      </c>
      <c r="E277" s="222" t="s">
        <v>2287</v>
      </c>
      <c r="F277" s="223" t="s">
        <v>2288</v>
      </c>
      <c r="G277" s="224" t="s">
        <v>1356</v>
      </c>
      <c r="H277" s="225">
        <v>1</v>
      </c>
      <c r="I277" s="226"/>
      <c r="J277" s="227">
        <f>ROUND(I277*H277,2)</f>
        <v>0</v>
      </c>
      <c r="K277" s="223" t="s">
        <v>283</v>
      </c>
      <c r="L277" s="45"/>
      <c r="M277" s="228" t="s">
        <v>1</v>
      </c>
      <c r="N277" s="229" t="s">
        <v>41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377</v>
      </c>
      <c r="AT277" s="232" t="s">
        <v>279</v>
      </c>
      <c r="AU277" s="232" t="s">
        <v>85</v>
      </c>
      <c r="AY277" s="18" t="s">
        <v>277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21</v>
      </c>
      <c r="BK277" s="233">
        <f>ROUND(I277*H277,2)</f>
        <v>0</v>
      </c>
      <c r="BL277" s="18" t="s">
        <v>377</v>
      </c>
      <c r="BM277" s="232" t="s">
        <v>1115</v>
      </c>
    </row>
    <row r="278" s="2" customFormat="1">
      <c r="A278" s="39"/>
      <c r="B278" s="40"/>
      <c r="C278" s="41"/>
      <c r="D278" s="234" t="s">
        <v>286</v>
      </c>
      <c r="E278" s="41"/>
      <c r="F278" s="235" t="s">
        <v>2288</v>
      </c>
      <c r="G278" s="41"/>
      <c r="H278" s="41"/>
      <c r="I278" s="236"/>
      <c r="J278" s="41"/>
      <c r="K278" s="41"/>
      <c r="L278" s="45"/>
      <c r="M278" s="237"/>
      <c r="N278" s="238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286</v>
      </c>
      <c r="AU278" s="18" t="s">
        <v>85</v>
      </c>
    </row>
    <row r="279" s="2" customFormat="1" ht="31" customHeight="1">
      <c r="A279" s="39"/>
      <c r="B279" s="40"/>
      <c r="C279" s="221" t="s">
        <v>717</v>
      </c>
      <c r="D279" s="221" t="s">
        <v>279</v>
      </c>
      <c r="E279" s="222" t="s">
        <v>2289</v>
      </c>
      <c r="F279" s="223" t="s">
        <v>2290</v>
      </c>
      <c r="G279" s="224" t="s">
        <v>1356</v>
      </c>
      <c r="H279" s="225">
        <v>2</v>
      </c>
      <c r="I279" s="226"/>
      <c r="J279" s="227">
        <f>ROUND(I279*H279,2)</f>
        <v>0</v>
      </c>
      <c r="K279" s="223" t="s">
        <v>2206</v>
      </c>
      <c r="L279" s="45"/>
      <c r="M279" s="228" t="s">
        <v>1</v>
      </c>
      <c r="N279" s="229" t="s">
        <v>41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377</v>
      </c>
      <c r="AT279" s="232" t="s">
        <v>279</v>
      </c>
      <c r="AU279" s="232" t="s">
        <v>85</v>
      </c>
      <c r="AY279" s="18" t="s">
        <v>277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21</v>
      </c>
      <c r="BK279" s="233">
        <f>ROUND(I279*H279,2)</f>
        <v>0</v>
      </c>
      <c r="BL279" s="18" t="s">
        <v>377</v>
      </c>
      <c r="BM279" s="232" t="s">
        <v>1128</v>
      </c>
    </row>
    <row r="280" s="2" customFormat="1">
      <c r="A280" s="39"/>
      <c r="B280" s="40"/>
      <c r="C280" s="41"/>
      <c r="D280" s="234" t="s">
        <v>286</v>
      </c>
      <c r="E280" s="41"/>
      <c r="F280" s="235" t="s">
        <v>2290</v>
      </c>
      <c r="G280" s="41"/>
      <c r="H280" s="41"/>
      <c r="I280" s="236"/>
      <c r="J280" s="41"/>
      <c r="K280" s="41"/>
      <c r="L280" s="45"/>
      <c r="M280" s="237"/>
      <c r="N280" s="238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286</v>
      </c>
      <c r="AU280" s="18" t="s">
        <v>85</v>
      </c>
    </row>
    <row r="281" s="2" customFormat="1" ht="31" customHeight="1">
      <c r="A281" s="39"/>
      <c r="B281" s="40"/>
      <c r="C281" s="221" t="s">
        <v>731</v>
      </c>
      <c r="D281" s="221" t="s">
        <v>279</v>
      </c>
      <c r="E281" s="222" t="s">
        <v>2291</v>
      </c>
      <c r="F281" s="223" t="s">
        <v>2292</v>
      </c>
      <c r="G281" s="224" t="s">
        <v>1356</v>
      </c>
      <c r="H281" s="225">
        <v>2</v>
      </c>
      <c r="I281" s="226"/>
      <c r="J281" s="227">
        <f>ROUND(I281*H281,2)</f>
        <v>0</v>
      </c>
      <c r="K281" s="223" t="s">
        <v>2206</v>
      </c>
      <c r="L281" s="45"/>
      <c r="M281" s="228" t="s">
        <v>1</v>
      </c>
      <c r="N281" s="229" t="s">
        <v>41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377</v>
      </c>
      <c r="AT281" s="232" t="s">
        <v>279</v>
      </c>
      <c r="AU281" s="232" t="s">
        <v>85</v>
      </c>
      <c r="AY281" s="18" t="s">
        <v>277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21</v>
      </c>
      <c r="BK281" s="233">
        <f>ROUND(I281*H281,2)</f>
        <v>0</v>
      </c>
      <c r="BL281" s="18" t="s">
        <v>377</v>
      </c>
      <c r="BM281" s="232" t="s">
        <v>1139</v>
      </c>
    </row>
    <row r="282" s="2" customFormat="1">
      <c r="A282" s="39"/>
      <c r="B282" s="40"/>
      <c r="C282" s="41"/>
      <c r="D282" s="234" t="s">
        <v>286</v>
      </c>
      <c r="E282" s="41"/>
      <c r="F282" s="235" t="s">
        <v>2292</v>
      </c>
      <c r="G282" s="41"/>
      <c r="H282" s="41"/>
      <c r="I282" s="236"/>
      <c r="J282" s="41"/>
      <c r="K282" s="41"/>
      <c r="L282" s="45"/>
      <c r="M282" s="237"/>
      <c r="N282" s="23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286</v>
      </c>
      <c r="AU282" s="18" t="s">
        <v>85</v>
      </c>
    </row>
    <row r="283" s="2" customFormat="1" ht="14.5" customHeight="1">
      <c r="A283" s="39"/>
      <c r="B283" s="40"/>
      <c r="C283" s="221" t="s">
        <v>736</v>
      </c>
      <c r="D283" s="221" t="s">
        <v>279</v>
      </c>
      <c r="E283" s="222" t="s">
        <v>2293</v>
      </c>
      <c r="F283" s="223" t="s">
        <v>2294</v>
      </c>
      <c r="G283" s="224" t="s">
        <v>1356</v>
      </c>
      <c r="H283" s="225">
        <v>3</v>
      </c>
      <c r="I283" s="226"/>
      <c r="J283" s="227">
        <f>ROUND(I283*H283,2)</f>
        <v>0</v>
      </c>
      <c r="K283" s="223" t="s">
        <v>283</v>
      </c>
      <c r="L283" s="45"/>
      <c r="M283" s="228" t="s">
        <v>1</v>
      </c>
      <c r="N283" s="229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377</v>
      </c>
      <c r="AT283" s="232" t="s">
        <v>279</v>
      </c>
      <c r="AU283" s="232" t="s">
        <v>85</v>
      </c>
      <c r="AY283" s="18" t="s">
        <v>277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21</v>
      </c>
      <c r="BK283" s="233">
        <f>ROUND(I283*H283,2)</f>
        <v>0</v>
      </c>
      <c r="BL283" s="18" t="s">
        <v>377</v>
      </c>
      <c r="BM283" s="232" t="s">
        <v>1152</v>
      </c>
    </row>
    <row r="284" s="2" customFormat="1">
      <c r="A284" s="39"/>
      <c r="B284" s="40"/>
      <c r="C284" s="41"/>
      <c r="D284" s="234" t="s">
        <v>286</v>
      </c>
      <c r="E284" s="41"/>
      <c r="F284" s="235" t="s">
        <v>2294</v>
      </c>
      <c r="G284" s="41"/>
      <c r="H284" s="41"/>
      <c r="I284" s="236"/>
      <c r="J284" s="41"/>
      <c r="K284" s="41"/>
      <c r="L284" s="45"/>
      <c r="M284" s="237"/>
      <c r="N284" s="23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286</v>
      </c>
      <c r="AU284" s="18" t="s">
        <v>85</v>
      </c>
    </row>
    <row r="285" s="2" customFormat="1" ht="14.5" customHeight="1">
      <c r="A285" s="39"/>
      <c r="B285" s="40"/>
      <c r="C285" s="221" t="s">
        <v>741</v>
      </c>
      <c r="D285" s="221" t="s">
        <v>279</v>
      </c>
      <c r="E285" s="222" t="s">
        <v>2295</v>
      </c>
      <c r="F285" s="223" t="s">
        <v>2296</v>
      </c>
      <c r="G285" s="224" t="s">
        <v>1356</v>
      </c>
      <c r="H285" s="225">
        <v>3</v>
      </c>
      <c r="I285" s="226"/>
      <c r="J285" s="227">
        <f>ROUND(I285*H285,2)</f>
        <v>0</v>
      </c>
      <c r="K285" s="223" t="s">
        <v>283</v>
      </c>
      <c r="L285" s="45"/>
      <c r="M285" s="228" t="s">
        <v>1</v>
      </c>
      <c r="N285" s="229" t="s">
        <v>41</v>
      </c>
      <c r="O285" s="92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2" t="s">
        <v>377</v>
      </c>
      <c r="AT285" s="232" t="s">
        <v>279</v>
      </c>
      <c r="AU285" s="232" t="s">
        <v>85</v>
      </c>
      <c r="AY285" s="18" t="s">
        <v>277</v>
      </c>
      <c r="BE285" s="233">
        <f>IF(N285="základní",J285,0)</f>
        <v>0</v>
      </c>
      <c r="BF285" s="233">
        <f>IF(N285="snížená",J285,0)</f>
        <v>0</v>
      </c>
      <c r="BG285" s="233">
        <f>IF(N285="zákl. přenesená",J285,0)</f>
        <v>0</v>
      </c>
      <c r="BH285" s="233">
        <f>IF(N285="sníž. přenesená",J285,0)</f>
        <v>0</v>
      </c>
      <c r="BI285" s="233">
        <f>IF(N285="nulová",J285,0)</f>
        <v>0</v>
      </c>
      <c r="BJ285" s="18" t="s">
        <v>21</v>
      </c>
      <c r="BK285" s="233">
        <f>ROUND(I285*H285,2)</f>
        <v>0</v>
      </c>
      <c r="BL285" s="18" t="s">
        <v>377</v>
      </c>
      <c r="BM285" s="232" t="s">
        <v>1162</v>
      </c>
    </row>
    <row r="286" s="2" customFormat="1">
      <c r="A286" s="39"/>
      <c r="B286" s="40"/>
      <c r="C286" s="41"/>
      <c r="D286" s="234" t="s">
        <v>286</v>
      </c>
      <c r="E286" s="41"/>
      <c r="F286" s="235" t="s">
        <v>2296</v>
      </c>
      <c r="G286" s="41"/>
      <c r="H286" s="41"/>
      <c r="I286" s="236"/>
      <c r="J286" s="41"/>
      <c r="K286" s="41"/>
      <c r="L286" s="45"/>
      <c r="M286" s="237"/>
      <c r="N286" s="23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286</v>
      </c>
      <c r="AU286" s="18" t="s">
        <v>85</v>
      </c>
    </row>
    <row r="287" s="2" customFormat="1" ht="22.9" customHeight="1">
      <c r="A287" s="39"/>
      <c r="B287" s="40"/>
      <c r="C287" s="221" t="s">
        <v>746</v>
      </c>
      <c r="D287" s="221" t="s">
        <v>279</v>
      </c>
      <c r="E287" s="222" t="s">
        <v>2297</v>
      </c>
      <c r="F287" s="223" t="s">
        <v>2298</v>
      </c>
      <c r="G287" s="224" t="s">
        <v>1356</v>
      </c>
      <c r="H287" s="225">
        <v>4</v>
      </c>
      <c r="I287" s="226"/>
      <c r="J287" s="227">
        <f>ROUND(I287*H287,2)</f>
        <v>0</v>
      </c>
      <c r="K287" s="223" t="s">
        <v>283</v>
      </c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377</v>
      </c>
      <c r="AT287" s="232" t="s">
        <v>279</v>
      </c>
      <c r="AU287" s="232" t="s">
        <v>85</v>
      </c>
      <c r="AY287" s="18" t="s">
        <v>277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21</v>
      </c>
      <c r="BK287" s="233">
        <f>ROUND(I287*H287,2)</f>
        <v>0</v>
      </c>
      <c r="BL287" s="18" t="s">
        <v>377</v>
      </c>
      <c r="BM287" s="232" t="s">
        <v>1175</v>
      </c>
    </row>
    <row r="288" s="2" customFormat="1">
      <c r="A288" s="39"/>
      <c r="B288" s="40"/>
      <c r="C288" s="41"/>
      <c r="D288" s="234" t="s">
        <v>286</v>
      </c>
      <c r="E288" s="41"/>
      <c r="F288" s="235" t="s">
        <v>2298</v>
      </c>
      <c r="G288" s="41"/>
      <c r="H288" s="41"/>
      <c r="I288" s="236"/>
      <c r="J288" s="41"/>
      <c r="K288" s="41"/>
      <c r="L288" s="45"/>
      <c r="M288" s="237"/>
      <c r="N288" s="23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286</v>
      </c>
      <c r="AU288" s="18" t="s">
        <v>85</v>
      </c>
    </row>
    <row r="289" s="2" customFormat="1" ht="22.9" customHeight="1">
      <c r="A289" s="39"/>
      <c r="B289" s="40"/>
      <c r="C289" s="221" t="s">
        <v>751</v>
      </c>
      <c r="D289" s="221" t="s">
        <v>279</v>
      </c>
      <c r="E289" s="222" t="s">
        <v>2299</v>
      </c>
      <c r="F289" s="223" t="s">
        <v>2300</v>
      </c>
      <c r="G289" s="224" t="s">
        <v>1356</v>
      </c>
      <c r="H289" s="225">
        <v>1</v>
      </c>
      <c r="I289" s="226"/>
      <c r="J289" s="227">
        <f>ROUND(I289*H289,2)</f>
        <v>0</v>
      </c>
      <c r="K289" s="223" t="s">
        <v>283</v>
      </c>
      <c r="L289" s="45"/>
      <c r="M289" s="228" t="s">
        <v>1</v>
      </c>
      <c r="N289" s="229" t="s">
        <v>41</v>
      </c>
      <c r="O289" s="92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2" t="s">
        <v>377</v>
      </c>
      <c r="AT289" s="232" t="s">
        <v>279</v>
      </c>
      <c r="AU289" s="232" t="s">
        <v>85</v>
      </c>
      <c r="AY289" s="18" t="s">
        <v>277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18" t="s">
        <v>21</v>
      </c>
      <c r="BK289" s="233">
        <f>ROUND(I289*H289,2)</f>
        <v>0</v>
      </c>
      <c r="BL289" s="18" t="s">
        <v>377</v>
      </c>
      <c r="BM289" s="232" t="s">
        <v>1189</v>
      </c>
    </row>
    <row r="290" s="2" customFormat="1">
      <c r="A290" s="39"/>
      <c r="B290" s="40"/>
      <c r="C290" s="41"/>
      <c r="D290" s="234" t="s">
        <v>286</v>
      </c>
      <c r="E290" s="41"/>
      <c r="F290" s="235" t="s">
        <v>2300</v>
      </c>
      <c r="G290" s="41"/>
      <c r="H290" s="41"/>
      <c r="I290" s="236"/>
      <c r="J290" s="41"/>
      <c r="K290" s="41"/>
      <c r="L290" s="45"/>
      <c r="M290" s="237"/>
      <c r="N290" s="238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286</v>
      </c>
      <c r="AU290" s="18" t="s">
        <v>85</v>
      </c>
    </row>
    <row r="291" s="2" customFormat="1" ht="14.5" customHeight="1">
      <c r="A291" s="39"/>
      <c r="B291" s="40"/>
      <c r="C291" s="221" t="s">
        <v>756</v>
      </c>
      <c r="D291" s="221" t="s">
        <v>279</v>
      </c>
      <c r="E291" s="222" t="s">
        <v>2301</v>
      </c>
      <c r="F291" s="223" t="s">
        <v>2302</v>
      </c>
      <c r="G291" s="224" t="s">
        <v>1356</v>
      </c>
      <c r="H291" s="225">
        <v>1</v>
      </c>
      <c r="I291" s="226"/>
      <c r="J291" s="227">
        <f>ROUND(I291*H291,2)</f>
        <v>0</v>
      </c>
      <c r="K291" s="223" t="s">
        <v>283</v>
      </c>
      <c r="L291" s="45"/>
      <c r="M291" s="228" t="s">
        <v>1</v>
      </c>
      <c r="N291" s="229" t="s">
        <v>41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377</v>
      </c>
      <c r="AT291" s="232" t="s">
        <v>279</v>
      </c>
      <c r="AU291" s="232" t="s">
        <v>85</v>
      </c>
      <c r="AY291" s="18" t="s">
        <v>277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21</v>
      </c>
      <c r="BK291" s="233">
        <f>ROUND(I291*H291,2)</f>
        <v>0</v>
      </c>
      <c r="BL291" s="18" t="s">
        <v>377</v>
      </c>
      <c r="BM291" s="232" t="s">
        <v>1201</v>
      </c>
    </row>
    <row r="292" s="2" customFormat="1">
      <c r="A292" s="39"/>
      <c r="B292" s="40"/>
      <c r="C292" s="41"/>
      <c r="D292" s="234" t="s">
        <v>286</v>
      </c>
      <c r="E292" s="41"/>
      <c r="F292" s="235" t="s">
        <v>2302</v>
      </c>
      <c r="G292" s="41"/>
      <c r="H292" s="41"/>
      <c r="I292" s="236"/>
      <c r="J292" s="41"/>
      <c r="K292" s="41"/>
      <c r="L292" s="45"/>
      <c r="M292" s="237"/>
      <c r="N292" s="238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286</v>
      </c>
      <c r="AU292" s="18" t="s">
        <v>85</v>
      </c>
    </row>
    <row r="293" s="2" customFormat="1" ht="14.5" customHeight="1">
      <c r="A293" s="39"/>
      <c r="B293" s="40"/>
      <c r="C293" s="221" t="s">
        <v>761</v>
      </c>
      <c r="D293" s="221" t="s">
        <v>279</v>
      </c>
      <c r="E293" s="222" t="s">
        <v>2303</v>
      </c>
      <c r="F293" s="223" t="s">
        <v>2304</v>
      </c>
      <c r="G293" s="224" t="s">
        <v>1356</v>
      </c>
      <c r="H293" s="225">
        <v>1</v>
      </c>
      <c r="I293" s="226"/>
      <c r="J293" s="227">
        <f>ROUND(I293*H293,2)</f>
        <v>0</v>
      </c>
      <c r="K293" s="223" t="s">
        <v>283</v>
      </c>
      <c r="L293" s="45"/>
      <c r="M293" s="228" t="s">
        <v>1</v>
      </c>
      <c r="N293" s="229" t="s">
        <v>41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377</v>
      </c>
      <c r="AT293" s="232" t="s">
        <v>279</v>
      </c>
      <c r="AU293" s="232" t="s">
        <v>85</v>
      </c>
      <c r="AY293" s="18" t="s">
        <v>277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21</v>
      </c>
      <c r="BK293" s="233">
        <f>ROUND(I293*H293,2)</f>
        <v>0</v>
      </c>
      <c r="BL293" s="18" t="s">
        <v>377</v>
      </c>
      <c r="BM293" s="232" t="s">
        <v>1211</v>
      </c>
    </row>
    <row r="294" s="2" customFormat="1">
      <c r="A294" s="39"/>
      <c r="B294" s="40"/>
      <c r="C294" s="41"/>
      <c r="D294" s="234" t="s">
        <v>286</v>
      </c>
      <c r="E294" s="41"/>
      <c r="F294" s="235" t="s">
        <v>2304</v>
      </c>
      <c r="G294" s="41"/>
      <c r="H294" s="41"/>
      <c r="I294" s="236"/>
      <c r="J294" s="41"/>
      <c r="K294" s="41"/>
      <c r="L294" s="45"/>
      <c r="M294" s="237"/>
      <c r="N294" s="23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286</v>
      </c>
      <c r="AU294" s="18" t="s">
        <v>85</v>
      </c>
    </row>
    <row r="295" s="2" customFormat="1" ht="22.9" customHeight="1">
      <c r="A295" s="39"/>
      <c r="B295" s="40"/>
      <c r="C295" s="221" t="s">
        <v>767</v>
      </c>
      <c r="D295" s="221" t="s">
        <v>279</v>
      </c>
      <c r="E295" s="222" t="s">
        <v>2305</v>
      </c>
      <c r="F295" s="223" t="s">
        <v>2306</v>
      </c>
      <c r="G295" s="224" t="s">
        <v>1356</v>
      </c>
      <c r="H295" s="225">
        <v>2</v>
      </c>
      <c r="I295" s="226"/>
      <c r="J295" s="227">
        <f>ROUND(I295*H295,2)</f>
        <v>0</v>
      </c>
      <c r="K295" s="223" t="s">
        <v>283</v>
      </c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377</v>
      </c>
      <c r="AT295" s="232" t="s">
        <v>279</v>
      </c>
      <c r="AU295" s="232" t="s">
        <v>85</v>
      </c>
      <c r="AY295" s="18" t="s">
        <v>277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21</v>
      </c>
      <c r="BK295" s="233">
        <f>ROUND(I295*H295,2)</f>
        <v>0</v>
      </c>
      <c r="BL295" s="18" t="s">
        <v>377</v>
      </c>
      <c r="BM295" s="232" t="s">
        <v>1222</v>
      </c>
    </row>
    <row r="296" s="2" customFormat="1">
      <c r="A296" s="39"/>
      <c r="B296" s="40"/>
      <c r="C296" s="41"/>
      <c r="D296" s="234" t="s">
        <v>286</v>
      </c>
      <c r="E296" s="41"/>
      <c r="F296" s="235" t="s">
        <v>2306</v>
      </c>
      <c r="G296" s="41"/>
      <c r="H296" s="41"/>
      <c r="I296" s="236"/>
      <c r="J296" s="41"/>
      <c r="K296" s="41"/>
      <c r="L296" s="45"/>
      <c r="M296" s="237"/>
      <c r="N296" s="23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286</v>
      </c>
      <c r="AU296" s="18" t="s">
        <v>85</v>
      </c>
    </row>
    <row r="297" s="2" customFormat="1" ht="22.9" customHeight="1">
      <c r="A297" s="39"/>
      <c r="B297" s="40"/>
      <c r="C297" s="221" t="s">
        <v>773</v>
      </c>
      <c r="D297" s="221" t="s">
        <v>279</v>
      </c>
      <c r="E297" s="222" t="s">
        <v>2307</v>
      </c>
      <c r="F297" s="223" t="s">
        <v>2308</v>
      </c>
      <c r="G297" s="224" t="s">
        <v>1356</v>
      </c>
      <c r="H297" s="225">
        <v>1</v>
      </c>
      <c r="I297" s="226"/>
      <c r="J297" s="227">
        <f>ROUND(I297*H297,2)</f>
        <v>0</v>
      </c>
      <c r="K297" s="223" t="s">
        <v>283</v>
      </c>
      <c r="L297" s="45"/>
      <c r="M297" s="228" t="s">
        <v>1</v>
      </c>
      <c r="N297" s="229" t="s">
        <v>41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377</v>
      </c>
      <c r="AT297" s="232" t="s">
        <v>279</v>
      </c>
      <c r="AU297" s="232" t="s">
        <v>85</v>
      </c>
      <c r="AY297" s="18" t="s">
        <v>277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21</v>
      </c>
      <c r="BK297" s="233">
        <f>ROUND(I297*H297,2)</f>
        <v>0</v>
      </c>
      <c r="BL297" s="18" t="s">
        <v>377</v>
      </c>
      <c r="BM297" s="232" t="s">
        <v>1232</v>
      </c>
    </row>
    <row r="298" s="2" customFormat="1">
      <c r="A298" s="39"/>
      <c r="B298" s="40"/>
      <c r="C298" s="41"/>
      <c r="D298" s="234" t="s">
        <v>286</v>
      </c>
      <c r="E298" s="41"/>
      <c r="F298" s="235" t="s">
        <v>2308</v>
      </c>
      <c r="G298" s="41"/>
      <c r="H298" s="41"/>
      <c r="I298" s="236"/>
      <c r="J298" s="41"/>
      <c r="K298" s="41"/>
      <c r="L298" s="45"/>
      <c r="M298" s="237"/>
      <c r="N298" s="238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286</v>
      </c>
      <c r="AU298" s="18" t="s">
        <v>85</v>
      </c>
    </row>
    <row r="299" s="2" customFormat="1" ht="22.9" customHeight="1">
      <c r="A299" s="39"/>
      <c r="B299" s="40"/>
      <c r="C299" s="221" t="s">
        <v>790</v>
      </c>
      <c r="D299" s="221" t="s">
        <v>279</v>
      </c>
      <c r="E299" s="222" t="s">
        <v>2309</v>
      </c>
      <c r="F299" s="223" t="s">
        <v>2310</v>
      </c>
      <c r="G299" s="224" t="s">
        <v>1356</v>
      </c>
      <c r="H299" s="225">
        <v>4</v>
      </c>
      <c r="I299" s="226"/>
      <c r="J299" s="227">
        <f>ROUND(I299*H299,2)</f>
        <v>0</v>
      </c>
      <c r="K299" s="223" t="s">
        <v>283</v>
      </c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377</v>
      </c>
      <c r="AT299" s="232" t="s">
        <v>279</v>
      </c>
      <c r="AU299" s="232" t="s">
        <v>85</v>
      </c>
      <c r="AY299" s="18" t="s">
        <v>277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21</v>
      </c>
      <c r="BK299" s="233">
        <f>ROUND(I299*H299,2)</f>
        <v>0</v>
      </c>
      <c r="BL299" s="18" t="s">
        <v>377</v>
      </c>
      <c r="BM299" s="232" t="s">
        <v>1245</v>
      </c>
    </row>
    <row r="300" s="2" customFormat="1">
      <c r="A300" s="39"/>
      <c r="B300" s="40"/>
      <c r="C300" s="41"/>
      <c r="D300" s="234" t="s">
        <v>286</v>
      </c>
      <c r="E300" s="41"/>
      <c r="F300" s="235" t="s">
        <v>2310</v>
      </c>
      <c r="G300" s="41"/>
      <c r="H300" s="41"/>
      <c r="I300" s="236"/>
      <c r="J300" s="41"/>
      <c r="K300" s="41"/>
      <c r="L300" s="45"/>
      <c r="M300" s="237"/>
      <c r="N300" s="238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286</v>
      </c>
      <c r="AU300" s="18" t="s">
        <v>85</v>
      </c>
    </row>
    <row r="301" s="2" customFormat="1" ht="22.9" customHeight="1">
      <c r="A301" s="39"/>
      <c r="B301" s="40"/>
      <c r="C301" s="221" t="s">
        <v>796</v>
      </c>
      <c r="D301" s="221" t="s">
        <v>279</v>
      </c>
      <c r="E301" s="222" t="s">
        <v>2311</v>
      </c>
      <c r="F301" s="223" t="s">
        <v>2312</v>
      </c>
      <c r="G301" s="224" t="s">
        <v>1356</v>
      </c>
      <c r="H301" s="225">
        <v>1</v>
      </c>
      <c r="I301" s="226"/>
      <c r="J301" s="227">
        <f>ROUND(I301*H301,2)</f>
        <v>0</v>
      </c>
      <c r="K301" s="223" t="s">
        <v>283</v>
      </c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377</v>
      </c>
      <c r="AT301" s="232" t="s">
        <v>279</v>
      </c>
      <c r="AU301" s="232" t="s">
        <v>85</v>
      </c>
      <c r="AY301" s="18" t="s">
        <v>277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21</v>
      </c>
      <c r="BK301" s="233">
        <f>ROUND(I301*H301,2)</f>
        <v>0</v>
      </c>
      <c r="BL301" s="18" t="s">
        <v>377</v>
      </c>
      <c r="BM301" s="232" t="s">
        <v>1256</v>
      </c>
    </row>
    <row r="302" s="2" customFormat="1">
      <c r="A302" s="39"/>
      <c r="B302" s="40"/>
      <c r="C302" s="41"/>
      <c r="D302" s="234" t="s">
        <v>286</v>
      </c>
      <c r="E302" s="41"/>
      <c r="F302" s="235" t="s">
        <v>2312</v>
      </c>
      <c r="G302" s="41"/>
      <c r="H302" s="41"/>
      <c r="I302" s="236"/>
      <c r="J302" s="41"/>
      <c r="K302" s="41"/>
      <c r="L302" s="45"/>
      <c r="M302" s="237"/>
      <c r="N302" s="23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286</v>
      </c>
      <c r="AU302" s="18" t="s">
        <v>85</v>
      </c>
    </row>
    <row r="303" s="2" customFormat="1" ht="22.9" customHeight="1">
      <c r="A303" s="39"/>
      <c r="B303" s="40"/>
      <c r="C303" s="221" t="s">
        <v>801</v>
      </c>
      <c r="D303" s="221" t="s">
        <v>279</v>
      </c>
      <c r="E303" s="222" t="s">
        <v>2313</v>
      </c>
      <c r="F303" s="223" t="s">
        <v>2314</v>
      </c>
      <c r="G303" s="224" t="s">
        <v>316</v>
      </c>
      <c r="H303" s="225">
        <v>1</v>
      </c>
      <c r="I303" s="226"/>
      <c r="J303" s="227">
        <f>ROUND(I303*H303,2)</f>
        <v>0</v>
      </c>
      <c r="K303" s="223" t="s">
        <v>283</v>
      </c>
      <c r="L303" s="45"/>
      <c r="M303" s="228" t="s">
        <v>1</v>
      </c>
      <c r="N303" s="229" t="s">
        <v>41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377</v>
      </c>
      <c r="AT303" s="232" t="s">
        <v>279</v>
      </c>
      <c r="AU303" s="232" t="s">
        <v>85</v>
      </c>
      <c r="AY303" s="18" t="s">
        <v>277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21</v>
      </c>
      <c r="BK303" s="233">
        <f>ROUND(I303*H303,2)</f>
        <v>0</v>
      </c>
      <c r="BL303" s="18" t="s">
        <v>377</v>
      </c>
      <c r="BM303" s="232" t="s">
        <v>1264</v>
      </c>
    </row>
    <row r="304" s="2" customFormat="1">
      <c r="A304" s="39"/>
      <c r="B304" s="40"/>
      <c r="C304" s="41"/>
      <c r="D304" s="234" t="s">
        <v>286</v>
      </c>
      <c r="E304" s="41"/>
      <c r="F304" s="235" t="s">
        <v>2314</v>
      </c>
      <c r="G304" s="41"/>
      <c r="H304" s="41"/>
      <c r="I304" s="236"/>
      <c r="J304" s="41"/>
      <c r="K304" s="41"/>
      <c r="L304" s="45"/>
      <c r="M304" s="237"/>
      <c r="N304" s="238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286</v>
      </c>
      <c r="AU304" s="18" t="s">
        <v>85</v>
      </c>
    </row>
    <row r="305" s="2" customFormat="1" ht="14.5" customHeight="1">
      <c r="A305" s="39"/>
      <c r="B305" s="40"/>
      <c r="C305" s="221" t="s">
        <v>807</v>
      </c>
      <c r="D305" s="221" t="s">
        <v>279</v>
      </c>
      <c r="E305" s="222" t="s">
        <v>2315</v>
      </c>
      <c r="F305" s="223" t="s">
        <v>2316</v>
      </c>
      <c r="G305" s="224" t="s">
        <v>1356</v>
      </c>
      <c r="H305" s="225">
        <v>1</v>
      </c>
      <c r="I305" s="226"/>
      <c r="J305" s="227">
        <f>ROUND(I305*H305,2)</f>
        <v>0</v>
      </c>
      <c r="K305" s="223" t="s">
        <v>283</v>
      </c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377</v>
      </c>
      <c r="AT305" s="232" t="s">
        <v>279</v>
      </c>
      <c r="AU305" s="232" t="s">
        <v>85</v>
      </c>
      <c r="AY305" s="18" t="s">
        <v>277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21</v>
      </c>
      <c r="BK305" s="233">
        <f>ROUND(I305*H305,2)</f>
        <v>0</v>
      </c>
      <c r="BL305" s="18" t="s">
        <v>377</v>
      </c>
      <c r="BM305" s="232" t="s">
        <v>1275</v>
      </c>
    </row>
    <row r="306" s="2" customFormat="1">
      <c r="A306" s="39"/>
      <c r="B306" s="40"/>
      <c r="C306" s="41"/>
      <c r="D306" s="234" t="s">
        <v>286</v>
      </c>
      <c r="E306" s="41"/>
      <c r="F306" s="235" t="s">
        <v>2316</v>
      </c>
      <c r="G306" s="41"/>
      <c r="H306" s="41"/>
      <c r="I306" s="236"/>
      <c r="J306" s="41"/>
      <c r="K306" s="41"/>
      <c r="L306" s="45"/>
      <c r="M306" s="237"/>
      <c r="N306" s="238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286</v>
      </c>
      <c r="AU306" s="18" t="s">
        <v>85</v>
      </c>
    </row>
    <row r="307" s="2" customFormat="1" ht="14.5" customHeight="1">
      <c r="A307" s="39"/>
      <c r="B307" s="40"/>
      <c r="C307" s="221" t="s">
        <v>813</v>
      </c>
      <c r="D307" s="221" t="s">
        <v>279</v>
      </c>
      <c r="E307" s="222" t="s">
        <v>2317</v>
      </c>
      <c r="F307" s="223" t="s">
        <v>2318</v>
      </c>
      <c r="G307" s="224" t="s">
        <v>380</v>
      </c>
      <c r="H307" s="225">
        <v>4</v>
      </c>
      <c r="I307" s="226"/>
      <c r="J307" s="227">
        <f>ROUND(I307*H307,2)</f>
        <v>0</v>
      </c>
      <c r="K307" s="223" t="s">
        <v>283</v>
      </c>
      <c r="L307" s="45"/>
      <c r="M307" s="228" t="s">
        <v>1</v>
      </c>
      <c r="N307" s="229" t="s">
        <v>41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377</v>
      </c>
      <c r="AT307" s="232" t="s">
        <v>279</v>
      </c>
      <c r="AU307" s="232" t="s">
        <v>85</v>
      </c>
      <c r="AY307" s="18" t="s">
        <v>277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21</v>
      </c>
      <c r="BK307" s="233">
        <f>ROUND(I307*H307,2)</f>
        <v>0</v>
      </c>
      <c r="BL307" s="18" t="s">
        <v>377</v>
      </c>
      <c r="BM307" s="232" t="s">
        <v>1281</v>
      </c>
    </row>
    <row r="308" s="2" customFormat="1">
      <c r="A308" s="39"/>
      <c r="B308" s="40"/>
      <c r="C308" s="41"/>
      <c r="D308" s="234" t="s">
        <v>286</v>
      </c>
      <c r="E308" s="41"/>
      <c r="F308" s="235" t="s">
        <v>2318</v>
      </c>
      <c r="G308" s="41"/>
      <c r="H308" s="41"/>
      <c r="I308" s="236"/>
      <c r="J308" s="41"/>
      <c r="K308" s="41"/>
      <c r="L308" s="45"/>
      <c r="M308" s="237"/>
      <c r="N308" s="23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286</v>
      </c>
      <c r="AU308" s="18" t="s">
        <v>85</v>
      </c>
    </row>
    <row r="309" s="2" customFormat="1" ht="22.9" customHeight="1">
      <c r="A309" s="39"/>
      <c r="B309" s="40"/>
      <c r="C309" s="221" t="s">
        <v>819</v>
      </c>
      <c r="D309" s="221" t="s">
        <v>279</v>
      </c>
      <c r="E309" s="222" t="s">
        <v>2319</v>
      </c>
      <c r="F309" s="223" t="s">
        <v>2320</v>
      </c>
      <c r="G309" s="224" t="s">
        <v>1356</v>
      </c>
      <c r="H309" s="225">
        <v>13</v>
      </c>
      <c r="I309" s="226"/>
      <c r="J309" s="227">
        <f>ROUND(I309*H309,2)</f>
        <v>0</v>
      </c>
      <c r="K309" s="223" t="s">
        <v>283</v>
      </c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377</v>
      </c>
      <c r="AT309" s="232" t="s">
        <v>279</v>
      </c>
      <c r="AU309" s="232" t="s">
        <v>85</v>
      </c>
      <c r="AY309" s="18" t="s">
        <v>277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21</v>
      </c>
      <c r="BK309" s="233">
        <f>ROUND(I309*H309,2)</f>
        <v>0</v>
      </c>
      <c r="BL309" s="18" t="s">
        <v>377</v>
      </c>
      <c r="BM309" s="232" t="s">
        <v>1298</v>
      </c>
    </row>
    <row r="310" s="2" customFormat="1">
      <c r="A310" s="39"/>
      <c r="B310" s="40"/>
      <c r="C310" s="41"/>
      <c r="D310" s="234" t="s">
        <v>286</v>
      </c>
      <c r="E310" s="41"/>
      <c r="F310" s="235" t="s">
        <v>2320</v>
      </c>
      <c r="G310" s="41"/>
      <c r="H310" s="41"/>
      <c r="I310" s="236"/>
      <c r="J310" s="41"/>
      <c r="K310" s="41"/>
      <c r="L310" s="45"/>
      <c r="M310" s="237"/>
      <c r="N310" s="238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286</v>
      </c>
      <c r="AU310" s="18" t="s">
        <v>85</v>
      </c>
    </row>
    <row r="311" s="2" customFormat="1" ht="14.5" customHeight="1">
      <c r="A311" s="39"/>
      <c r="B311" s="40"/>
      <c r="C311" s="221" t="s">
        <v>825</v>
      </c>
      <c r="D311" s="221" t="s">
        <v>279</v>
      </c>
      <c r="E311" s="222" t="s">
        <v>2321</v>
      </c>
      <c r="F311" s="223" t="s">
        <v>2322</v>
      </c>
      <c r="G311" s="224" t="s">
        <v>1356</v>
      </c>
      <c r="H311" s="225">
        <v>4</v>
      </c>
      <c r="I311" s="226"/>
      <c r="J311" s="227">
        <f>ROUND(I311*H311,2)</f>
        <v>0</v>
      </c>
      <c r="K311" s="223" t="s">
        <v>283</v>
      </c>
      <c r="L311" s="45"/>
      <c r="M311" s="228" t="s">
        <v>1</v>
      </c>
      <c r="N311" s="229" t="s">
        <v>41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377</v>
      </c>
      <c r="AT311" s="232" t="s">
        <v>279</v>
      </c>
      <c r="AU311" s="232" t="s">
        <v>85</v>
      </c>
      <c r="AY311" s="18" t="s">
        <v>277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21</v>
      </c>
      <c r="BK311" s="233">
        <f>ROUND(I311*H311,2)</f>
        <v>0</v>
      </c>
      <c r="BL311" s="18" t="s">
        <v>377</v>
      </c>
      <c r="BM311" s="232" t="s">
        <v>1308</v>
      </c>
    </row>
    <row r="312" s="2" customFormat="1">
      <c r="A312" s="39"/>
      <c r="B312" s="40"/>
      <c r="C312" s="41"/>
      <c r="D312" s="234" t="s">
        <v>286</v>
      </c>
      <c r="E312" s="41"/>
      <c r="F312" s="235" t="s">
        <v>2322</v>
      </c>
      <c r="G312" s="41"/>
      <c r="H312" s="41"/>
      <c r="I312" s="236"/>
      <c r="J312" s="41"/>
      <c r="K312" s="41"/>
      <c r="L312" s="45"/>
      <c r="M312" s="237"/>
      <c r="N312" s="238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286</v>
      </c>
      <c r="AU312" s="18" t="s">
        <v>85</v>
      </c>
    </row>
    <row r="313" s="2" customFormat="1" ht="22.9" customHeight="1">
      <c r="A313" s="39"/>
      <c r="B313" s="40"/>
      <c r="C313" s="221" t="s">
        <v>830</v>
      </c>
      <c r="D313" s="221" t="s">
        <v>279</v>
      </c>
      <c r="E313" s="222" t="s">
        <v>2323</v>
      </c>
      <c r="F313" s="223" t="s">
        <v>2324</v>
      </c>
      <c r="G313" s="224" t="s">
        <v>1356</v>
      </c>
      <c r="H313" s="225">
        <v>1</v>
      </c>
      <c r="I313" s="226"/>
      <c r="J313" s="227">
        <f>ROUND(I313*H313,2)</f>
        <v>0</v>
      </c>
      <c r="K313" s="223" t="s">
        <v>283</v>
      </c>
      <c r="L313" s="45"/>
      <c r="M313" s="228" t="s">
        <v>1</v>
      </c>
      <c r="N313" s="229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377</v>
      </c>
      <c r="AT313" s="232" t="s">
        <v>279</v>
      </c>
      <c r="AU313" s="232" t="s">
        <v>85</v>
      </c>
      <c r="AY313" s="18" t="s">
        <v>277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21</v>
      </c>
      <c r="BK313" s="233">
        <f>ROUND(I313*H313,2)</f>
        <v>0</v>
      </c>
      <c r="BL313" s="18" t="s">
        <v>377</v>
      </c>
      <c r="BM313" s="232" t="s">
        <v>1318</v>
      </c>
    </row>
    <row r="314" s="2" customFormat="1">
      <c r="A314" s="39"/>
      <c r="B314" s="40"/>
      <c r="C314" s="41"/>
      <c r="D314" s="234" t="s">
        <v>286</v>
      </c>
      <c r="E314" s="41"/>
      <c r="F314" s="235" t="s">
        <v>2324</v>
      </c>
      <c r="G314" s="41"/>
      <c r="H314" s="41"/>
      <c r="I314" s="236"/>
      <c r="J314" s="41"/>
      <c r="K314" s="41"/>
      <c r="L314" s="45"/>
      <c r="M314" s="237"/>
      <c r="N314" s="23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286</v>
      </c>
      <c r="AU314" s="18" t="s">
        <v>85</v>
      </c>
    </row>
    <row r="315" s="2" customFormat="1" ht="20.5" customHeight="1">
      <c r="A315" s="39"/>
      <c r="B315" s="40"/>
      <c r="C315" s="221" t="s">
        <v>835</v>
      </c>
      <c r="D315" s="221" t="s">
        <v>279</v>
      </c>
      <c r="E315" s="222" t="s">
        <v>2325</v>
      </c>
      <c r="F315" s="223" t="s">
        <v>2326</v>
      </c>
      <c r="G315" s="224" t="s">
        <v>1356</v>
      </c>
      <c r="H315" s="225">
        <v>1</v>
      </c>
      <c r="I315" s="226"/>
      <c r="J315" s="227">
        <f>ROUND(I315*H315,2)</f>
        <v>0</v>
      </c>
      <c r="K315" s="223" t="s">
        <v>283</v>
      </c>
      <c r="L315" s="45"/>
      <c r="M315" s="228" t="s">
        <v>1</v>
      </c>
      <c r="N315" s="229" t="s">
        <v>41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377</v>
      </c>
      <c r="AT315" s="232" t="s">
        <v>279</v>
      </c>
      <c r="AU315" s="232" t="s">
        <v>85</v>
      </c>
      <c r="AY315" s="18" t="s">
        <v>277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21</v>
      </c>
      <c r="BK315" s="233">
        <f>ROUND(I315*H315,2)</f>
        <v>0</v>
      </c>
      <c r="BL315" s="18" t="s">
        <v>377</v>
      </c>
      <c r="BM315" s="232" t="s">
        <v>1328</v>
      </c>
    </row>
    <row r="316" s="2" customFormat="1">
      <c r="A316" s="39"/>
      <c r="B316" s="40"/>
      <c r="C316" s="41"/>
      <c r="D316" s="234" t="s">
        <v>286</v>
      </c>
      <c r="E316" s="41"/>
      <c r="F316" s="235" t="s">
        <v>2326</v>
      </c>
      <c r="G316" s="41"/>
      <c r="H316" s="41"/>
      <c r="I316" s="236"/>
      <c r="J316" s="41"/>
      <c r="K316" s="41"/>
      <c r="L316" s="45"/>
      <c r="M316" s="237"/>
      <c r="N316" s="238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286</v>
      </c>
      <c r="AU316" s="18" t="s">
        <v>85</v>
      </c>
    </row>
    <row r="317" s="2" customFormat="1" ht="20.5" customHeight="1">
      <c r="A317" s="39"/>
      <c r="B317" s="40"/>
      <c r="C317" s="221" t="s">
        <v>840</v>
      </c>
      <c r="D317" s="221" t="s">
        <v>279</v>
      </c>
      <c r="E317" s="222" t="s">
        <v>2327</v>
      </c>
      <c r="F317" s="223" t="s">
        <v>2328</v>
      </c>
      <c r="G317" s="224" t="s">
        <v>1356</v>
      </c>
      <c r="H317" s="225">
        <v>1</v>
      </c>
      <c r="I317" s="226"/>
      <c r="J317" s="227">
        <f>ROUND(I317*H317,2)</f>
        <v>0</v>
      </c>
      <c r="K317" s="223" t="s">
        <v>283</v>
      </c>
      <c r="L317" s="45"/>
      <c r="M317" s="228" t="s">
        <v>1</v>
      </c>
      <c r="N317" s="229" t="s">
        <v>41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377</v>
      </c>
      <c r="AT317" s="232" t="s">
        <v>279</v>
      </c>
      <c r="AU317" s="232" t="s">
        <v>85</v>
      </c>
      <c r="AY317" s="18" t="s">
        <v>277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21</v>
      </c>
      <c r="BK317" s="233">
        <f>ROUND(I317*H317,2)</f>
        <v>0</v>
      </c>
      <c r="BL317" s="18" t="s">
        <v>377</v>
      </c>
      <c r="BM317" s="232" t="s">
        <v>1341</v>
      </c>
    </row>
    <row r="318" s="2" customFormat="1">
      <c r="A318" s="39"/>
      <c r="B318" s="40"/>
      <c r="C318" s="41"/>
      <c r="D318" s="234" t="s">
        <v>286</v>
      </c>
      <c r="E318" s="41"/>
      <c r="F318" s="235" t="s">
        <v>2328</v>
      </c>
      <c r="G318" s="41"/>
      <c r="H318" s="41"/>
      <c r="I318" s="236"/>
      <c r="J318" s="41"/>
      <c r="K318" s="41"/>
      <c r="L318" s="45"/>
      <c r="M318" s="237"/>
      <c r="N318" s="238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286</v>
      </c>
      <c r="AU318" s="18" t="s">
        <v>85</v>
      </c>
    </row>
    <row r="319" s="2" customFormat="1" ht="14.5" customHeight="1">
      <c r="A319" s="39"/>
      <c r="B319" s="40"/>
      <c r="C319" s="221" t="s">
        <v>845</v>
      </c>
      <c r="D319" s="221" t="s">
        <v>279</v>
      </c>
      <c r="E319" s="222" t="s">
        <v>2329</v>
      </c>
      <c r="F319" s="223" t="s">
        <v>2330</v>
      </c>
      <c r="G319" s="224" t="s">
        <v>380</v>
      </c>
      <c r="H319" s="225">
        <v>5</v>
      </c>
      <c r="I319" s="226"/>
      <c r="J319" s="227">
        <f>ROUND(I319*H319,2)</f>
        <v>0</v>
      </c>
      <c r="K319" s="223" t="s">
        <v>283</v>
      </c>
      <c r="L319" s="45"/>
      <c r="M319" s="228" t="s">
        <v>1</v>
      </c>
      <c r="N319" s="229" t="s">
        <v>41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377</v>
      </c>
      <c r="AT319" s="232" t="s">
        <v>279</v>
      </c>
      <c r="AU319" s="232" t="s">
        <v>85</v>
      </c>
      <c r="AY319" s="18" t="s">
        <v>277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21</v>
      </c>
      <c r="BK319" s="233">
        <f>ROUND(I319*H319,2)</f>
        <v>0</v>
      </c>
      <c r="BL319" s="18" t="s">
        <v>377</v>
      </c>
      <c r="BM319" s="232" t="s">
        <v>1353</v>
      </c>
    </row>
    <row r="320" s="2" customFormat="1">
      <c r="A320" s="39"/>
      <c r="B320" s="40"/>
      <c r="C320" s="41"/>
      <c r="D320" s="234" t="s">
        <v>286</v>
      </c>
      <c r="E320" s="41"/>
      <c r="F320" s="235" t="s">
        <v>2330</v>
      </c>
      <c r="G320" s="41"/>
      <c r="H320" s="41"/>
      <c r="I320" s="236"/>
      <c r="J320" s="41"/>
      <c r="K320" s="41"/>
      <c r="L320" s="45"/>
      <c r="M320" s="237"/>
      <c r="N320" s="238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286</v>
      </c>
      <c r="AU320" s="18" t="s">
        <v>85</v>
      </c>
    </row>
    <row r="321" s="2" customFormat="1" ht="14.5" customHeight="1">
      <c r="A321" s="39"/>
      <c r="B321" s="40"/>
      <c r="C321" s="221" t="s">
        <v>850</v>
      </c>
      <c r="D321" s="221" t="s">
        <v>279</v>
      </c>
      <c r="E321" s="222" t="s">
        <v>2331</v>
      </c>
      <c r="F321" s="223" t="s">
        <v>2332</v>
      </c>
      <c r="G321" s="224" t="s">
        <v>380</v>
      </c>
      <c r="H321" s="225">
        <v>9</v>
      </c>
      <c r="I321" s="226"/>
      <c r="J321" s="227">
        <f>ROUND(I321*H321,2)</f>
        <v>0</v>
      </c>
      <c r="K321" s="223" t="s">
        <v>283</v>
      </c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377</v>
      </c>
      <c r="AT321" s="232" t="s">
        <v>279</v>
      </c>
      <c r="AU321" s="232" t="s">
        <v>85</v>
      </c>
      <c r="AY321" s="18" t="s">
        <v>277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21</v>
      </c>
      <c r="BK321" s="233">
        <f>ROUND(I321*H321,2)</f>
        <v>0</v>
      </c>
      <c r="BL321" s="18" t="s">
        <v>377</v>
      </c>
      <c r="BM321" s="232" t="s">
        <v>1364</v>
      </c>
    </row>
    <row r="322" s="2" customFormat="1">
      <c r="A322" s="39"/>
      <c r="B322" s="40"/>
      <c r="C322" s="41"/>
      <c r="D322" s="234" t="s">
        <v>286</v>
      </c>
      <c r="E322" s="41"/>
      <c r="F322" s="235" t="s">
        <v>2332</v>
      </c>
      <c r="G322" s="41"/>
      <c r="H322" s="41"/>
      <c r="I322" s="236"/>
      <c r="J322" s="41"/>
      <c r="K322" s="41"/>
      <c r="L322" s="45"/>
      <c r="M322" s="237"/>
      <c r="N322" s="23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286</v>
      </c>
      <c r="AU322" s="18" t="s">
        <v>85</v>
      </c>
    </row>
    <row r="323" s="2" customFormat="1" ht="14.5" customHeight="1">
      <c r="A323" s="39"/>
      <c r="B323" s="40"/>
      <c r="C323" s="221" t="s">
        <v>854</v>
      </c>
      <c r="D323" s="221" t="s">
        <v>279</v>
      </c>
      <c r="E323" s="222" t="s">
        <v>2333</v>
      </c>
      <c r="F323" s="223" t="s">
        <v>2334</v>
      </c>
      <c r="G323" s="224" t="s">
        <v>380</v>
      </c>
      <c r="H323" s="225">
        <v>1</v>
      </c>
      <c r="I323" s="226"/>
      <c r="J323" s="227">
        <f>ROUND(I323*H323,2)</f>
        <v>0</v>
      </c>
      <c r="K323" s="223" t="s">
        <v>283</v>
      </c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377</v>
      </c>
      <c r="AT323" s="232" t="s">
        <v>279</v>
      </c>
      <c r="AU323" s="232" t="s">
        <v>85</v>
      </c>
      <c r="AY323" s="18" t="s">
        <v>277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21</v>
      </c>
      <c r="BK323" s="233">
        <f>ROUND(I323*H323,2)</f>
        <v>0</v>
      </c>
      <c r="BL323" s="18" t="s">
        <v>377</v>
      </c>
      <c r="BM323" s="232" t="s">
        <v>1373</v>
      </c>
    </row>
    <row r="324" s="2" customFormat="1">
      <c r="A324" s="39"/>
      <c r="B324" s="40"/>
      <c r="C324" s="41"/>
      <c r="D324" s="234" t="s">
        <v>286</v>
      </c>
      <c r="E324" s="41"/>
      <c r="F324" s="235" t="s">
        <v>2334</v>
      </c>
      <c r="G324" s="41"/>
      <c r="H324" s="41"/>
      <c r="I324" s="236"/>
      <c r="J324" s="41"/>
      <c r="K324" s="41"/>
      <c r="L324" s="45"/>
      <c r="M324" s="237"/>
      <c r="N324" s="238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286</v>
      </c>
      <c r="AU324" s="18" t="s">
        <v>85</v>
      </c>
    </row>
    <row r="325" s="2" customFormat="1" ht="14.5" customHeight="1">
      <c r="A325" s="39"/>
      <c r="B325" s="40"/>
      <c r="C325" s="221" t="s">
        <v>858</v>
      </c>
      <c r="D325" s="221" t="s">
        <v>279</v>
      </c>
      <c r="E325" s="222" t="s">
        <v>2335</v>
      </c>
      <c r="F325" s="223" t="s">
        <v>2336</v>
      </c>
      <c r="G325" s="224" t="s">
        <v>380</v>
      </c>
      <c r="H325" s="225">
        <v>1</v>
      </c>
      <c r="I325" s="226"/>
      <c r="J325" s="227">
        <f>ROUND(I325*H325,2)</f>
        <v>0</v>
      </c>
      <c r="K325" s="223" t="s">
        <v>283</v>
      </c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377</v>
      </c>
      <c r="AT325" s="232" t="s">
        <v>279</v>
      </c>
      <c r="AU325" s="232" t="s">
        <v>85</v>
      </c>
      <c r="AY325" s="18" t="s">
        <v>277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21</v>
      </c>
      <c r="BK325" s="233">
        <f>ROUND(I325*H325,2)</f>
        <v>0</v>
      </c>
      <c r="BL325" s="18" t="s">
        <v>377</v>
      </c>
      <c r="BM325" s="232" t="s">
        <v>1381</v>
      </c>
    </row>
    <row r="326" s="2" customFormat="1">
      <c r="A326" s="39"/>
      <c r="B326" s="40"/>
      <c r="C326" s="41"/>
      <c r="D326" s="234" t="s">
        <v>286</v>
      </c>
      <c r="E326" s="41"/>
      <c r="F326" s="235" t="s">
        <v>2336</v>
      </c>
      <c r="G326" s="41"/>
      <c r="H326" s="41"/>
      <c r="I326" s="236"/>
      <c r="J326" s="41"/>
      <c r="K326" s="41"/>
      <c r="L326" s="45"/>
      <c r="M326" s="237"/>
      <c r="N326" s="238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286</v>
      </c>
      <c r="AU326" s="18" t="s">
        <v>85</v>
      </c>
    </row>
    <row r="327" s="2" customFormat="1" ht="22.9" customHeight="1">
      <c r="A327" s="39"/>
      <c r="B327" s="40"/>
      <c r="C327" s="221" t="s">
        <v>863</v>
      </c>
      <c r="D327" s="221" t="s">
        <v>279</v>
      </c>
      <c r="E327" s="222" t="s">
        <v>2337</v>
      </c>
      <c r="F327" s="223" t="s">
        <v>2338</v>
      </c>
      <c r="G327" s="224" t="s">
        <v>2211</v>
      </c>
      <c r="H327" s="297"/>
      <c r="I327" s="226"/>
      <c r="J327" s="227">
        <f>ROUND(I327*H327,2)</f>
        <v>0</v>
      </c>
      <c r="K327" s="223" t="s">
        <v>283</v>
      </c>
      <c r="L327" s="45"/>
      <c r="M327" s="228" t="s">
        <v>1</v>
      </c>
      <c r="N327" s="229" t="s">
        <v>41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377</v>
      </c>
      <c r="AT327" s="232" t="s">
        <v>279</v>
      </c>
      <c r="AU327" s="232" t="s">
        <v>85</v>
      </c>
      <c r="AY327" s="18" t="s">
        <v>277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21</v>
      </c>
      <c r="BK327" s="233">
        <f>ROUND(I327*H327,2)</f>
        <v>0</v>
      </c>
      <c r="BL327" s="18" t="s">
        <v>377</v>
      </c>
      <c r="BM327" s="232" t="s">
        <v>1392</v>
      </c>
    </row>
    <row r="328" s="2" customFormat="1">
      <c r="A328" s="39"/>
      <c r="B328" s="40"/>
      <c r="C328" s="41"/>
      <c r="D328" s="234" t="s">
        <v>286</v>
      </c>
      <c r="E328" s="41"/>
      <c r="F328" s="235" t="s">
        <v>2338</v>
      </c>
      <c r="G328" s="41"/>
      <c r="H328" s="41"/>
      <c r="I328" s="236"/>
      <c r="J328" s="41"/>
      <c r="K328" s="41"/>
      <c r="L328" s="45"/>
      <c r="M328" s="237"/>
      <c r="N328" s="238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286</v>
      </c>
      <c r="AU328" s="18" t="s">
        <v>85</v>
      </c>
    </row>
    <row r="329" s="12" customFormat="1" ht="22.8" customHeight="1">
      <c r="A329" s="12"/>
      <c r="B329" s="205"/>
      <c r="C329" s="206"/>
      <c r="D329" s="207" t="s">
        <v>75</v>
      </c>
      <c r="E329" s="219" t="s">
        <v>2339</v>
      </c>
      <c r="F329" s="219" t="s">
        <v>2340</v>
      </c>
      <c r="G329" s="206"/>
      <c r="H329" s="206"/>
      <c r="I329" s="209"/>
      <c r="J329" s="220">
        <f>BK329</f>
        <v>0</v>
      </c>
      <c r="K329" s="206"/>
      <c r="L329" s="211"/>
      <c r="M329" s="212"/>
      <c r="N329" s="213"/>
      <c r="O329" s="213"/>
      <c r="P329" s="214">
        <f>SUM(P330:P337)</f>
        <v>0</v>
      </c>
      <c r="Q329" s="213"/>
      <c r="R329" s="214">
        <f>SUM(R330:R337)</f>
        <v>0</v>
      </c>
      <c r="S329" s="213"/>
      <c r="T329" s="215">
        <f>SUM(T330:T337)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6" t="s">
        <v>85</v>
      </c>
      <c r="AT329" s="217" t="s">
        <v>75</v>
      </c>
      <c r="AU329" s="217" t="s">
        <v>21</v>
      </c>
      <c r="AY329" s="216" t="s">
        <v>277</v>
      </c>
      <c r="BK329" s="218">
        <f>SUM(BK330:BK337)</f>
        <v>0</v>
      </c>
    </row>
    <row r="330" s="2" customFormat="1" ht="31" customHeight="1">
      <c r="A330" s="39"/>
      <c r="B330" s="40"/>
      <c r="C330" s="221" t="s">
        <v>868</v>
      </c>
      <c r="D330" s="221" t="s">
        <v>279</v>
      </c>
      <c r="E330" s="222" t="s">
        <v>2341</v>
      </c>
      <c r="F330" s="223" t="s">
        <v>2342</v>
      </c>
      <c r="G330" s="224" t="s">
        <v>1356</v>
      </c>
      <c r="H330" s="225">
        <v>4</v>
      </c>
      <c r="I330" s="226"/>
      <c r="J330" s="227">
        <f>ROUND(I330*H330,2)</f>
        <v>0</v>
      </c>
      <c r="K330" s="223" t="s">
        <v>2206</v>
      </c>
      <c r="L330" s="45"/>
      <c r="M330" s="228" t="s">
        <v>1</v>
      </c>
      <c r="N330" s="229" t="s">
        <v>41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377</v>
      </c>
      <c r="AT330" s="232" t="s">
        <v>279</v>
      </c>
      <c r="AU330" s="232" t="s">
        <v>85</v>
      </c>
      <c r="AY330" s="18" t="s">
        <v>277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21</v>
      </c>
      <c r="BK330" s="233">
        <f>ROUND(I330*H330,2)</f>
        <v>0</v>
      </c>
      <c r="BL330" s="18" t="s">
        <v>377</v>
      </c>
      <c r="BM330" s="232" t="s">
        <v>1403</v>
      </c>
    </row>
    <row r="331" s="2" customFormat="1">
      <c r="A331" s="39"/>
      <c r="B331" s="40"/>
      <c r="C331" s="41"/>
      <c r="D331" s="234" t="s">
        <v>286</v>
      </c>
      <c r="E331" s="41"/>
      <c r="F331" s="235" t="s">
        <v>2342</v>
      </c>
      <c r="G331" s="41"/>
      <c r="H331" s="41"/>
      <c r="I331" s="236"/>
      <c r="J331" s="41"/>
      <c r="K331" s="41"/>
      <c r="L331" s="45"/>
      <c r="M331" s="237"/>
      <c r="N331" s="238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286</v>
      </c>
      <c r="AU331" s="18" t="s">
        <v>85</v>
      </c>
    </row>
    <row r="332" s="2" customFormat="1" ht="14.5" customHeight="1">
      <c r="A332" s="39"/>
      <c r="B332" s="40"/>
      <c r="C332" s="221" t="s">
        <v>874</v>
      </c>
      <c r="D332" s="221" t="s">
        <v>279</v>
      </c>
      <c r="E332" s="222" t="s">
        <v>2343</v>
      </c>
      <c r="F332" s="223" t="s">
        <v>2344</v>
      </c>
      <c r="G332" s="224" t="s">
        <v>1356</v>
      </c>
      <c r="H332" s="225">
        <v>4</v>
      </c>
      <c r="I332" s="226"/>
      <c r="J332" s="227">
        <f>ROUND(I332*H332,2)</f>
        <v>0</v>
      </c>
      <c r="K332" s="223" t="s">
        <v>283</v>
      </c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377</v>
      </c>
      <c r="AT332" s="232" t="s">
        <v>279</v>
      </c>
      <c r="AU332" s="232" t="s">
        <v>85</v>
      </c>
      <c r="AY332" s="18" t="s">
        <v>277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21</v>
      </c>
      <c r="BK332" s="233">
        <f>ROUND(I332*H332,2)</f>
        <v>0</v>
      </c>
      <c r="BL332" s="18" t="s">
        <v>377</v>
      </c>
      <c r="BM332" s="232" t="s">
        <v>1413</v>
      </c>
    </row>
    <row r="333" s="2" customFormat="1">
      <c r="A333" s="39"/>
      <c r="B333" s="40"/>
      <c r="C333" s="41"/>
      <c r="D333" s="234" t="s">
        <v>286</v>
      </c>
      <c r="E333" s="41"/>
      <c r="F333" s="235" t="s">
        <v>2344</v>
      </c>
      <c r="G333" s="41"/>
      <c r="H333" s="41"/>
      <c r="I333" s="236"/>
      <c r="J333" s="41"/>
      <c r="K333" s="41"/>
      <c r="L333" s="45"/>
      <c r="M333" s="237"/>
      <c r="N333" s="238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286</v>
      </c>
      <c r="AU333" s="18" t="s">
        <v>85</v>
      </c>
    </row>
    <row r="334" s="2" customFormat="1" ht="22.9" customHeight="1">
      <c r="A334" s="39"/>
      <c r="B334" s="40"/>
      <c r="C334" s="221" t="s">
        <v>879</v>
      </c>
      <c r="D334" s="221" t="s">
        <v>279</v>
      </c>
      <c r="E334" s="222" t="s">
        <v>2345</v>
      </c>
      <c r="F334" s="223" t="s">
        <v>2346</v>
      </c>
      <c r="G334" s="224" t="s">
        <v>2211</v>
      </c>
      <c r="H334" s="297"/>
      <c r="I334" s="226"/>
      <c r="J334" s="227">
        <f>ROUND(I334*H334,2)</f>
        <v>0</v>
      </c>
      <c r="K334" s="223" t="s">
        <v>283</v>
      </c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377</v>
      </c>
      <c r="AT334" s="232" t="s">
        <v>279</v>
      </c>
      <c r="AU334" s="232" t="s">
        <v>85</v>
      </c>
      <c r="AY334" s="18" t="s">
        <v>277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21</v>
      </c>
      <c r="BK334" s="233">
        <f>ROUND(I334*H334,2)</f>
        <v>0</v>
      </c>
      <c r="BL334" s="18" t="s">
        <v>377</v>
      </c>
      <c r="BM334" s="232" t="s">
        <v>1426</v>
      </c>
    </row>
    <row r="335" s="2" customFormat="1">
      <c r="A335" s="39"/>
      <c r="B335" s="40"/>
      <c r="C335" s="41"/>
      <c r="D335" s="234" t="s">
        <v>286</v>
      </c>
      <c r="E335" s="41"/>
      <c r="F335" s="235" t="s">
        <v>2346</v>
      </c>
      <c r="G335" s="41"/>
      <c r="H335" s="41"/>
      <c r="I335" s="236"/>
      <c r="J335" s="41"/>
      <c r="K335" s="41"/>
      <c r="L335" s="45"/>
      <c r="M335" s="237"/>
      <c r="N335" s="238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286</v>
      </c>
      <c r="AU335" s="18" t="s">
        <v>85</v>
      </c>
    </row>
    <row r="336" s="2" customFormat="1" ht="22.9" customHeight="1">
      <c r="A336" s="39"/>
      <c r="B336" s="40"/>
      <c r="C336" s="221" t="s">
        <v>885</v>
      </c>
      <c r="D336" s="221" t="s">
        <v>279</v>
      </c>
      <c r="E336" s="222" t="s">
        <v>2347</v>
      </c>
      <c r="F336" s="223" t="s">
        <v>2348</v>
      </c>
      <c r="G336" s="224" t="s">
        <v>2211</v>
      </c>
      <c r="H336" s="297"/>
      <c r="I336" s="226"/>
      <c r="J336" s="227">
        <f>ROUND(I336*H336,2)</f>
        <v>0</v>
      </c>
      <c r="K336" s="223" t="s">
        <v>283</v>
      </c>
      <c r="L336" s="45"/>
      <c r="M336" s="228" t="s">
        <v>1</v>
      </c>
      <c r="N336" s="229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377</v>
      </c>
      <c r="AT336" s="232" t="s">
        <v>279</v>
      </c>
      <c r="AU336" s="232" t="s">
        <v>85</v>
      </c>
      <c r="AY336" s="18" t="s">
        <v>277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21</v>
      </c>
      <c r="BK336" s="233">
        <f>ROUND(I336*H336,2)</f>
        <v>0</v>
      </c>
      <c r="BL336" s="18" t="s">
        <v>377</v>
      </c>
      <c r="BM336" s="232" t="s">
        <v>1439</v>
      </c>
    </row>
    <row r="337" s="2" customFormat="1">
      <c r="A337" s="39"/>
      <c r="B337" s="40"/>
      <c r="C337" s="41"/>
      <c r="D337" s="234" t="s">
        <v>286</v>
      </c>
      <c r="E337" s="41"/>
      <c r="F337" s="235" t="s">
        <v>2348</v>
      </c>
      <c r="G337" s="41"/>
      <c r="H337" s="41"/>
      <c r="I337" s="236"/>
      <c r="J337" s="41"/>
      <c r="K337" s="41"/>
      <c r="L337" s="45"/>
      <c r="M337" s="237"/>
      <c r="N337" s="238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286</v>
      </c>
      <c r="AU337" s="18" t="s">
        <v>85</v>
      </c>
    </row>
    <row r="338" s="12" customFormat="1" ht="22.8" customHeight="1">
      <c r="A338" s="12"/>
      <c r="B338" s="205"/>
      <c r="C338" s="206"/>
      <c r="D338" s="207" t="s">
        <v>75</v>
      </c>
      <c r="E338" s="219" t="s">
        <v>2349</v>
      </c>
      <c r="F338" s="219" t="s">
        <v>2350</v>
      </c>
      <c r="G338" s="206"/>
      <c r="H338" s="206"/>
      <c r="I338" s="209"/>
      <c r="J338" s="220">
        <f>BK338</f>
        <v>0</v>
      </c>
      <c r="K338" s="206"/>
      <c r="L338" s="211"/>
      <c r="M338" s="212"/>
      <c r="N338" s="213"/>
      <c r="O338" s="213"/>
      <c r="P338" s="214">
        <f>SUM(P339:P340)</f>
        <v>0</v>
      </c>
      <c r="Q338" s="213"/>
      <c r="R338" s="214">
        <f>SUM(R339:R340)</f>
        <v>0</v>
      </c>
      <c r="S338" s="213"/>
      <c r="T338" s="215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6" t="s">
        <v>85</v>
      </c>
      <c r="AT338" s="217" t="s">
        <v>75</v>
      </c>
      <c r="AU338" s="217" t="s">
        <v>21</v>
      </c>
      <c r="AY338" s="216" t="s">
        <v>277</v>
      </c>
      <c r="BK338" s="218">
        <f>SUM(BK339:BK340)</f>
        <v>0</v>
      </c>
    </row>
    <row r="339" s="2" customFormat="1" ht="14.5" customHeight="1">
      <c r="A339" s="39"/>
      <c r="B339" s="40"/>
      <c r="C339" s="221" t="s">
        <v>891</v>
      </c>
      <c r="D339" s="221" t="s">
        <v>279</v>
      </c>
      <c r="E339" s="222" t="s">
        <v>2351</v>
      </c>
      <c r="F339" s="223" t="s">
        <v>2352</v>
      </c>
      <c r="G339" s="224" t="s">
        <v>380</v>
      </c>
      <c r="H339" s="225">
        <v>1</v>
      </c>
      <c r="I339" s="226"/>
      <c r="J339" s="227">
        <f>ROUND(I339*H339,2)</f>
        <v>0</v>
      </c>
      <c r="K339" s="223" t="s">
        <v>2206</v>
      </c>
      <c r="L339" s="45"/>
      <c r="M339" s="228" t="s">
        <v>1</v>
      </c>
      <c r="N339" s="229" t="s">
        <v>41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377</v>
      </c>
      <c r="AT339" s="232" t="s">
        <v>279</v>
      </c>
      <c r="AU339" s="232" t="s">
        <v>85</v>
      </c>
      <c r="AY339" s="18" t="s">
        <v>277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21</v>
      </c>
      <c r="BK339" s="233">
        <f>ROUND(I339*H339,2)</f>
        <v>0</v>
      </c>
      <c r="BL339" s="18" t="s">
        <v>377</v>
      </c>
      <c r="BM339" s="232" t="s">
        <v>1450</v>
      </c>
    </row>
    <row r="340" s="2" customFormat="1">
      <c r="A340" s="39"/>
      <c r="B340" s="40"/>
      <c r="C340" s="41"/>
      <c r="D340" s="234" t="s">
        <v>286</v>
      </c>
      <c r="E340" s="41"/>
      <c r="F340" s="235" t="s">
        <v>2352</v>
      </c>
      <c r="G340" s="41"/>
      <c r="H340" s="41"/>
      <c r="I340" s="236"/>
      <c r="J340" s="41"/>
      <c r="K340" s="41"/>
      <c r="L340" s="45"/>
      <c r="M340" s="293"/>
      <c r="N340" s="294"/>
      <c r="O340" s="295"/>
      <c r="P340" s="295"/>
      <c r="Q340" s="295"/>
      <c r="R340" s="295"/>
      <c r="S340" s="295"/>
      <c r="T340" s="29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286</v>
      </c>
      <c r="AU340" s="18" t="s">
        <v>85</v>
      </c>
    </row>
    <row r="341" s="2" customFormat="1" ht="6.96" customHeight="1">
      <c r="A341" s="39"/>
      <c r="B341" s="67"/>
      <c r="C341" s="68"/>
      <c r="D341" s="68"/>
      <c r="E341" s="68"/>
      <c r="F341" s="68"/>
      <c r="G341" s="68"/>
      <c r="H341" s="68"/>
      <c r="I341" s="68"/>
      <c r="J341" s="68"/>
      <c r="K341" s="68"/>
      <c r="L341" s="45"/>
      <c r="M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</row>
  </sheetData>
  <sheetProtection sheet="1" autoFilter="0" formatColumns="0" formatRows="0" objects="1" scenarios="1" spinCount="100000" saltValue="ouV0Qc0LmRFG6sFIyKDuOyiYaRbfDSB1Ij78/XxVj4gnz+3yCd0OzdW4lXhuCW05ZovJhf4lK+ksn8iUkemXsA==" hashValue="V2n351YOC1jNzHbEpE9fjEy7fNhOz2pvAhS9A4hAGKdUNpD6IX4zIXMnDcqQvaPW+z+biBbP/mw1wO8QYqW13A==" algorithmName="SHA-512" password="CC35"/>
  <autoFilter ref="C125:K34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a změna užívání části objektu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2353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19</v>
      </c>
      <c r="E11" s="39"/>
      <c r="F11" s="145" t="s">
        <v>1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28</v>
      </c>
      <c r="G12" s="39"/>
      <c r="H12" s="39"/>
      <c r="I12" s="142" t="s">
        <v>24</v>
      </c>
      <c r="J12" s="146" t="str">
        <f>'Rekapitulace stavby'!AN8</f>
        <v>30. 12. 2016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29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29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29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2" t="s">
        <v>41</v>
      </c>
      <c r="F33" s="157">
        <f>ROUND((SUM(BE121:BE200)),  2)</f>
        <v>0</v>
      </c>
      <c r="G33" s="39"/>
      <c r="H33" s="39"/>
      <c r="I33" s="158">
        <v>0.20999999999999999</v>
      </c>
      <c r="J33" s="157">
        <f>ROUND(((SUM(BE121:BE200))*I33),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7">
        <f>ROUND((SUM(BF121:BF200)),  2)</f>
        <v>0</v>
      </c>
      <c r="G34" s="39"/>
      <c r="H34" s="39"/>
      <c r="I34" s="158">
        <v>0.14999999999999999</v>
      </c>
      <c r="J34" s="157">
        <f>ROUND(((SUM(BF121:BF200))*I34),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7">
        <f>ROUND((SUM(BG121:BG200)),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7">
        <f>ROUND((SUM(BH121:BH200)),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7">
        <f>ROUND((SUM(BI121:BI200)),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225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7" t="str">
        <f>E7</f>
        <v>Stavební úpravy a změna užívání části objektu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ut - Ústřední vytápění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 xml:space="preserve"> </v>
      </c>
      <c r="G89" s="41"/>
      <c r="H89" s="41"/>
      <c r="I89" s="33" t="s">
        <v>24</v>
      </c>
      <c r="J89" s="80" t="str">
        <f>IF(J12="","",J12)</f>
        <v>30. 12. 2016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226</v>
      </c>
      <c r="D94" s="179"/>
      <c r="E94" s="179"/>
      <c r="F94" s="179"/>
      <c r="G94" s="179"/>
      <c r="H94" s="179"/>
      <c r="I94" s="179"/>
      <c r="J94" s="180" t="s">
        <v>227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228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229</v>
      </c>
    </row>
    <row r="97" s="9" customFormat="1" ht="24.96" customHeight="1">
      <c r="A97" s="9"/>
      <c r="B97" s="182"/>
      <c r="C97" s="183"/>
      <c r="D97" s="184" t="s">
        <v>2354</v>
      </c>
      <c r="E97" s="185"/>
      <c r="F97" s="185"/>
      <c r="G97" s="185"/>
      <c r="H97" s="185"/>
      <c r="I97" s="185"/>
      <c r="J97" s="186">
        <f>J122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2"/>
      <c r="C98" s="183"/>
      <c r="D98" s="184" t="s">
        <v>2355</v>
      </c>
      <c r="E98" s="185"/>
      <c r="F98" s="185"/>
      <c r="G98" s="185"/>
      <c r="H98" s="185"/>
      <c r="I98" s="185"/>
      <c r="J98" s="186">
        <f>J133</f>
        <v>0</v>
      </c>
      <c r="K98" s="183"/>
      <c r="L98" s="18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2"/>
      <c r="C99" s="183"/>
      <c r="D99" s="184" t="s">
        <v>2356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2"/>
      <c r="C100" s="183"/>
      <c r="D100" s="184" t="s">
        <v>2357</v>
      </c>
      <c r="E100" s="185"/>
      <c r="F100" s="185"/>
      <c r="G100" s="185"/>
      <c r="H100" s="185"/>
      <c r="I100" s="185"/>
      <c r="J100" s="186">
        <f>J165</f>
        <v>0</v>
      </c>
      <c r="K100" s="183"/>
      <c r="L100" s="18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2"/>
      <c r="C101" s="183"/>
      <c r="D101" s="184" t="s">
        <v>2358</v>
      </c>
      <c r="E101" s="185"/>
      <c r="F101" s="185"/>
      <c r="G101" s="185"/>
      <c r="H101" s="185"/>
      <c r="I101" s="185"/>
      <c r="J101" s="186">
        <f>J194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262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4.5" customHeight="1">
      <c r="A111" s="39"/>
      <c r="B111" s="40"/>
      <c r="C111" s="41"/>
      <c r="D111" s="41"/>
      <c r="E111" s="177" t="str">
        <f>E7</f>
        <v>Stavební úpravy a změna užívání části objektu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4.5" customHeight="1">
      <c r="A113" s="39"/>
      <c r="B113" s="40"/>
      <c r="C113" s="41"/>
      <c r="D113" s="41"/>
      <c r="E113" s="77" t="str">
        <f>E9</f>
        <v>ut - Ústřední vytápění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22</v>
      </c>
      <c r="D115" s="41"/>
      <c r="E115" s="41"/>
      <c r="F115" s="28" t="str">
        <f>F12</f>
        <v xml:space="preserve"> </v>
      </c>
      <c r="G115" s="41"/>
      <c r="H115" s="41"/>
      <c r="I115" s="33" t="s">
        <v>24</v>
      </c>
      <c r="J115" s="80" t="str">
        <f>IF(J12="","",J12)</f>
        <v>30. 12. 2016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4.9" customHeight="1">
      <c r="A117" s="39"/>
      <c r="B117" s="40"/>
      <c r="C117" s="33" t="s">
        <v>26</v>
      </c>
      <c r="D117" s="41"/>
      <c r="E117" s="41"/>
      <c r="F117" s="28" t="str">
        <f>E15</f>
        <v xml:space="preserve"> </v>
      </c>
      <c r="G117" s="41"/>
      <c r="H117" s="41"/>
      <c r="I117" s="33" t="s">
        <v>32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4.9" customHeight="1">
      <c r="A118" s="39"/>
      <c r="B118" s="40"/>
      <c r="C118" s="33" t="s">
        <v>30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4"/>
      <c r="B120" s="195"/>
      <c r="C120" s="196" t="s">
        <v>263</v>
      </c>
      <c r="D120" s="197" t="s">
        <v>61</v>
      </c>
      <c r="E120" s="197" t="s">
        <v>57</v>
      </c>
      <c r="F120" s="197" t="s">
        <v>58</v>
      </c>
      <c r="G120" s="197" t="s">
        <v>264</v>
      </c>
      <c r="H120" s="197" t="s">
        <v>265</v>
      </c>
      <c r="I120" s="197" t="s">
        <v>266</v>
      </c>
      <c r="J120" s="197" t="s">
        <v>227</v>
      </c>
      <c r="K120" s="198" t="s">
        <v>267</v>
      </c>
      <c r="L120" s="199"/>
      <c r="M120" s="101" t="s">
        <v>1</v>
      </c>
      <c r="N120" s="102" t="s">
        <v>40</v>
      </c>
      <c r="O120" s="102" t="s">
        <v>268</v>
      </c>
      <c r="P120" s="102" t="s">
        <v>269</v>
      </c>
      <c r="Q120" s="102" t="s">
        <v>270</v>
      </c>
      <c r="R120" s="102" t="s">
        <v>271</v>
      </c>
      <c r="S120" s="102" t="s">
        <v>272</v>
      </c>
      <c r="T120" s="103" t="s">
        <v>273</v>
      </c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</row>
    <row r="121" s="2" customFormat="1" ht="22.8" customHeight="1">
      <c r="A121" s="39"/>
      <c r="B121" s="40"/>
      <c r="C121" s="108" t="s">
        <v>274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P122+P133+P154+P165+P194</f>
        <v>0</v>
      </c>
      <c r="Q121" s="105"/>
      <c r="R121" s="202">
        <f>R122+R133+R154+R165+R194</f>
        <v>0</v>
      </c>
      <c r="S121" s="105"/>
      <c r="T121" s="203">
        <f>T122+T133+T154+T165+T194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229</v>
      </c>
      <c r="BK121" s="204">
        <f>BK122+BK133+BK154+BK165+BK194</f>
        <v>0</v>
      </c>
    </row>
    <row r="122" s="12" customFormat="1" ht="25.92" customHeight="1">
      <c r="A122" s="12"/>
      <c r="B122" s="205"/>
      <c r="C122" s="206"/>
      <c r="D122" s="207" t="s">
        <v>75</v>
      </c>
      <c r="E122" s="208" t="s">
        <v>1286</v>
      </c>
      <c r="F122" s="208" t="s">
        <v>1287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SUM(P123:P132)</f>
        <v>0</v>
      </c>
      <c r="Q122" s="213"/>
      <c r="R122" s="214">
        <f>SUM(R123:R132)</f>
        <v>0</v>
      </c>
      <c r="S122" s="213"/>
      <c r="T122" s="215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85</v>
      </c>
      <c r="AT122" s="217" t="s">
        <v>75</v>
      </c>
      <c r="AU122" s="217" t="s">
        <v>76</v>
      </c>
      <c r="AY122" s="216" t="s">
        <v>277</v>
      </c>
      <c r="BK122" s="218">
        <f>SUM(BK123:BK132)</f>
        <v>0</v>
      </c>
    </row>
    <row r="123" s="2" customFormat="1" ht="14.5" customHeight="1">
      <c r="A123" s="39"/>
      <c r="B123" s="40"/>
      <c r="C123" s="261" t="s">
        <v>21</v>
      </c>
      <c r="D123" s="261" t="s">
        <v>400</v>
      </c>
      <c r="E123" s="262" t="s">
        <v>2359</v>
      </c>
      <c r="F123" s="263" t="s">
        <v>2360</v>
      </c>
      <c r="G123" s="264" t="s">
        <v>400</v>
      </c>
      <c r="H123" s="265">
        <v>45</v>
      </c>
      <c r="I123" s="266"/>
      <c r="J123" s="267">
        <f>ROUND(I123*H123,2)</f>
        <v>0</v>
      </c>
      <c r="K123" s="263" t="s">
        <v>1</v>
      </c>
      <c r="L123" s="268"/>
      <c r="M123" s="269" t="s">
        <v>1</v>
      </c>
      <c r="N123" s="270" t="s">
        <v>41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476</v>
      </c>
      <c r="AT123" s="232" t="s">
        <v>400</v>
      </c>
      <c r="AU123" s="232" t="s">
        <v>21</v>
      </c>
      <c r="AY123" s="18" t="s">
        <v>277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21</v>
      </c>
      <c r="BK123" s="233">
        <f>ROUND(I123*H123,2)</f>
        <v>0</v>
      </c>
      <c r="BL123" s="18" t="s">
        <v>377</v>
      </c>
      <c r="BM123" s="232" t="s">
        <v>85</v>
      </c>
    </row>
    <row r="124" s="2" customFormat="1">
      <c r="A124" s="39"/>
      <c r="B124" s="40"/>
      <c r="C124" s="41"/>
      <c r="D124" s="234" t="s">
        <v>286</v>
      </c>
      <c r="E124" s="41"/>
      <c r="F124" s="235" t="s">
        <v>2360</v>
      </c>
      <c r="G124" s="41"/>
      <c r="H124" s="41"/>
      <c r="I124" s="236"/>
      <c r="J124" s="41"/>
      <c r="K124" s="41"/>
      <c r="L124" s="45"/>
      <c r="M124" s="237"/>
      <c r="N124" s="23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286</v>
      </c>
      <c r="AU124" s="18" t="s">
        <v>21</v>
      </c>
    </row>
    <row r="125" s="2" customFormat="1" ht="14.5" customHeight="1">
      <c r="A125" s="39"/>
      <c r="B125" s="40"/>
      <c r="C125" s="261" t="s">
        <v>85</v>
      </c>
      <c r="D125" s="261" t="s">
        <v>400</v>
      </c>
      <c r="E125" s="262" t="s">
        <v>2361</v>
      </c>
      <c r="F125" s="263" t="s">
        <v>2362</v>
      </c>
      <c r="G125" s="264" t="s">
        <v>400</v>
      </c>
      <c r="H125" s="265">
        <v>21</v>
      </c>
      <c r="I125" s="266"/>
      <c r="J125" s="267">
        <f>ROUND(I125*H125,2)</f>
        <v>0</v>
      </c>
      <c r="K125" s="263" t="s">
        <v>1</v>
      </c>
      <c r="L125" s="268"/>
      <c r="M125" s="269" t="s">
        <v>1</v>
      </c>
      <c r="N125" s="270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476</v>
      </c>
      <c r="AT125" s="232" t="s">
        <v>400</v>
      </c>
      <c r="AU125" s="232" t="s">
        <v>21</v>
      </c>
      <c r="AY125" s="18" t="s">
        <v>277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21</v>
      </c>
      <c r="BK125" s="233">
        <f>ROUND(I125*H125,2)</f>
        <v>0</v>
      </c>
      <c r="BL125" s="18" t="s">
        <v>377</v>
      </c>
      <c r="BM125" s="232" t="s">
        <v>284</v>
      </c>
    </row>
    <row r="126" s="2" customFormat="1">
      <c r="A126" s="39"/>
      <c r="B126" s="40"/>
      <c r="C126" s="41"/>
      <c r="D126" s="234" t="s">
        <v>286</v>
      </c>
      <c r="E126" s="41"/>
      <c r="F126" s="235" t="s">
        <v>2362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286</v>
      </c>
      <c r="AU126" s="18" t="s">
        <v>21</v>
      </c>
    </row>
    <row r="127" s="2" customFormat="1" ht="14.5" customHeight="1">
      <c r="A127" s="39"/>
      <c r="B127" s="40"/>
      <c r="C127" s="261" t="s">
        <v>294</v>
      </c>
      <c r="D127" s="261" t="s">
        <v>400</v>
      </c>
      <c r="E127" s="262" t="s">
        <v>2363</v>
      </c>
      <c r="F127" s="263" t="s">
        <v>2364</v>
      </c>
      <c r="G127" s="264" t="s">
        <v>400</v>
      </c>
      <c r="H127" s="265">
        <v>17</v>
      </c>
      <c r="I127" s="266"/>
      <c r="J127" s="267">
        <f>ROUND(I127*H127,2)</f>
        <v>0</v>
      </c>
      <c r="K127" s="263" t="s">
        <v>1</v>
      </c>
      <c r="L127" s="268"/>
      <c r="M127" s="269" t="s">
        <v>1</v>
      </c>
      <c r="N127" s="270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476</v>
      </c>
      <c r="AT127" s="232" t="s">
        <v>400</v>
      </c>
      <c r="AU127" s="232" t="s">
        <v>21</v>
      </c>
      <c r="AY127" s="18" t="s">
        <v>277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21</v>
      </c>
      <c r="BK127" s="233">
        <f>ROUND(I127*H127,2)</f>
        <v>0</v>
      </c>
      <c r="BL127" s="18" t="s">
        <v>377</v>
      </c>
      <c r="BM127" s="232" t="s">
        <v>313</v>
      </c>
    </row>
    <row r="128" s="2" customFormat="1">
      <c r="A128" s="39"/>
      <c r="B128" s="40"/>
      <c r="C128" s="41"/>
      <c r="D128" s="234" t="s">
        <v>286</v>
      </c>
      <c r="E128" s="41"/>
      <c r="F128" s="235" t="s">
        <v>2364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286</v>
      </c>
      <c r="AU128" s="18" t="s">
        <v>21</v>
      </c>
    </row>
    <row r="129" s="2" customFormat="1" ht="22.9" customHeight="1">
      <c r="A129" s="39"/>
      <c r="B129" s="40"/>
      <c r="C129" s="221" t="s">
        <v>284</v>
      </c>
      <c r="D129" s="221" t="s">
        <v>279</v>
      </c>
      <c r="E129" s="222" t="s">
        <v>2365</v>
      </c>
      <c r="F129" s="223" t="s">
        <v>2366</v>
      </c>
      <c r="G129" s="224" t="s">
        <v>607</v>
      </c>
      <c r="H129" s="225">
        <v>83</v>
      </c>
      <c r="I129" s="226"/>
      <c r="J129" s="227">
        <f>ROUND(I129*H129,2)</f>
        <v>0</v>
      </c>
      <c r="K129" s="223" t="s">
        <v>1</v>
      </c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377</v>
      </c>
      <c r="AT129" s="232" t="s">
        <v>279</v>
      </c>
      <c r="AU129" s="232" t="s">
        <v>21</v>
      </c>
      <c r="AY129" s="18" t="s">
        <v>277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ROUND(I129*H129,2)</f>
        <v>0</v>
      </c>
      <c r="BL129" s="18" t="s">
        <v>377</v>
      </c>
      <c r="BM129" s="232" t="s">
        <v>326</v>
      </c>
    </row>
    <row r="130" s="2" customFormat="1">
      <c r="A130" s="39"/>
      <c r="B130" s="40"/>
      <c r="C130" s="41"/>
      <c r="D130" s="234" t="s">
        <v>286</v>
      </c>
      <c r="E130" s="41"/>
      <c r="F130" s="235" t="s">
        <v>2366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286</v>
      </c>
      <c r="AU130" s="18" t="s">
        <v>21</v>
      </c>
    </row>
    <row r="131" s="2" customFormat="1" ht="20.5" customHeight="1">
      <c r="A131" s="39"/>
      <c r="B131" s="40"/>
      <c r="C131" s="221" t="s">
        <v>308</v>
      </c>
      <c r="D131" s="221" t="s">
        <v>279</v>
      </c>
      <c r="E131" s="222" t="s">
        <v>1329</v>
      </c>
      <c r="F131" s="223" t="s">
        <v>2367</v>
      </c>
      <c r="G131" s="224" t="s">
        <v>316</v>
      </c>
      <c r="H131" s="225">
        <v>0.001</v>
      </c>
      <c r="I131" s="226"/>
      <c r="J131" s="227">
        <f>ROUND(I131*H131,2)</f>
        <v>0</v>
      </c>
      <c r="K131" s="223" t="s">
        <v>1</v>
      </c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377</v>
      </c>
      <c r="AT131" s="232" t="s">
        <v>279</v>
      </c>
      <c r="AU131" s="232" t="s">
        <v>21</v>
      </c>
      <c r="AY131" s="18" t="s">
        <v>277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ROUND(I131*H131,2)</f>
        <v>0</v>
      </c>
      <c r="BL131" s="18" t="s">
        <v>377</v>
      </c>
      <c r="BM131" s="232" t="s">
        <v>339</v>
      </c>
    </row>
    <row r="132" s="2" customFormat="1">
      <c r="A132" s="39"/>
      <c r="B132" s="40"/>
      <c r="C132" s="41"/>
      <c r="D132" s="234" t="s">
        <v>286</v>
      </c>
      <c r="E132" s="41"/>
      <c r="F132" s="235" t="s">
        <v>2367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286</v>
      </c>
      <c r="AU132" s="18" t="s">
        <v>21</v>
      </c>
    </row>
    <row r="133" s="12" customFormat="1" ht="25.92" customHeight="1">
      <c r="A133" s="12"/>
      <c r="B133" s="205"/>
      <c r="C133" s="206"/>
      <c r="D133" s="207" t="s">
        <v>75</v>
      </c>
      <c r="E133" s="208" t="s">
        <v>2368</v>
      </c>
      <c r="F133" s="208" t="s">
        <v>2369</v>
      </c>
      <c r="G133" s="206"/>
      <c r="H133" s="206"/>
      <c r="I133" s="209"/>
      <c r="J133" s="210">
        <f>BK133</f>
        <v>0</v>
      </c>
      <c r="K133" s="206"/>
      <c r="L133" s="211"/>
      <c r="M133" s="212"/>
      <c r="N133" s="213"/>
      <c r="O133" s="213"/>
      <c r="P133" s="214">
        <f>SUM(P134:P153)</f>
        <v>0</v>
      </c>
      <c r="Q133" s="213"/>
      <c r="R133" s="214">
        <f>SUM(R134:R153)</f>
        <v>0</v>
      </c>
      <c r="S133" s="213"/>
      <c r="T133" s="215">
        <f>SUM(T134:T153)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85</v>
      </c>
      <c r="AT133" s="217" t="s">
        <v>75</v>
      </c>
      <c r="AU133" s="217" t="s">
        <v>76</v>
      </c>
      <c r="AY133" s="216" t="s">
        <v>277</v>
      </c>
      <c r="BK133" s="218">
        <f>SUM(BK134:BK153)</f>
        <v>0</v>
      </c>
    </row>
    <row r="134" s="2" customFormat="1" ht="20.5" customHeight="1">
      <c r="A134" s="39"/>
      <c r="B134" s="40"/>
      <c r="C134" s="221" t="s">
        <v>313</v>
      </c>
      <c r="D134" s="221" t="s">
        <v>279</v>
      </c>
      <c r="E134" s="222" t="s">
        <v>2370</v>
      </c>
      <c r="F134" s="223" t="s">
        <v>2371</v>
      </c>
      <c r="G134" s="224" t="s">
        <v>607</v>
      </c>
      <c r="H134" s="225">
        <v>42</v>
      </c>
      <c r="I134" s="226"/>
      <c r="J134" s="227">
        <f>ROUND(I134*H134,2)</f>
        <v>0</v>
      </c>
      <c r="K134" s="223" t="s">
        <v>1</v>
      </c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377</v>
      </c>
      <c r="AT134" s="232" t="s">
        <v>279</v>
      </c>
      <c r="AU134" s="232" t="s">
        <v>21</v>
      </c>
      <c r="AY134" s="18" t="s">
        <v>277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21</v>
      </c>
      <c r="BK134" s="233">
        <f>ROUND(I134*H134,2)</f>
        <v>0</v>
      </c>
      <c r="BL134" s="18" t="s">
        <v>377</v>
      </c>
      <c r="BM134" s="232" t="s">
        <v>353</v>
      </c>
    </row>
    <row r="135" s="2" customFormat="1">
      <c r="A135" s="39"/>
      <c r="B135" s="40"/>
      <c r="C135" s="41"/>
      <c r="D135" s="234" t="s">
        <v>286</v>
      </c>
      <c r="E135" s="41"/>
      <c r="F135" s="235" t="s">
        <v>2371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286</v>
      </c>
      <c r="AU135" s="18" t="s">
        <v>21</v>
      </c>
    </row>
    <row r="136" s="2" customFormat="1" ht="20.5" customHeight="1">
      <c r="A136" s="39"/>
      <c r="B136" s="40"/>
      <c r="C136" s="221" t="s">
        <v>320</v>
      </c>
      <c r="D136" s="221" t="s">
        <v>279</v>
      </c>
      <c r="E136" s="222" t="s">
        <v>2372</v>
      </c>
      <c r="F136" s="223" t="s">
        <v>2373</v>
      </c>
      <c r="G136" s="224" t="s">
        <v>607</v>
      </c>
      <c r="H136" s="225">
        <v>35</v>
      </c>
      <c r="I136" s="226"/>
      <c r="J136" s="227">
        <f>ROUND(I136*H136,2)</f>
        <v>0</v>
      </c>
      <c r="K136" s="223" t="s">
        <v>1</v>
      </c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377</v>
      </c>
      <c r="AT136" s="232" t="s">
        <v>279</v>
      </c>
      <c r="AU136" s="232" t="s">
        <v>21</v>
      </c>
      <c r="AY136" s="18" t="s">
        <v>277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21</v>
      </c>
      <c r="BK136" s="233">
        <f>ROUND(I136*H136,2)</f>
        <v>0</v>
      </c>
      <c r="BL136" s="18" t="s">
        <v>377</v>
      </c>
      <c r="BM136" s="232" t="s">
        <v>364</v>
      </c>
    </row>
    <row r="137" s="2" customFormat="1">
      <c r="A137" s="39"/>
      <c r="B137" s="40"/>
      <c r="C137" s="41"/>
      <c r="D137" s="234" t="s">
        <v>286</v>
      </c>
      <c r="E137" s="41"/>
      <c r="F137" s="235" t="s">
        <v>2373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286</v>
      </c>
      <c r="AU137" s="18" t="s">
        <v>21</v>
      </c>
    </row>
    <row r="138" s="2" customFormat="1" ht="14.5" customHeight="1">
      <c r="A138" s="39"/>
      <c r="B138" s="40"/>
      <c r="C138" s="221" t="s">
        <v>326</v>
      </c>
      <c r="D138" s="221" t="s">
        <v>279</v>
      </c>
      <c r="E138" s="222" t="s">
        <v>2374</v>
      </c>
      <c r="F138" s="223" t="s">
        <v>2375</v>
      </c>
      <c r="G138" s="224" t="s">
        <v>380</v>
      </c>
      <c r="H138" s="225">
        <v>20</v>
      </c>
      <c r="I138" s="226"/>
      <c r="J138" s="227">
        <f>ROUND(I138*H138,2)</f>
        <v>0</v>
      </c>
      <c r="K138" s="223" t="s">
        <v>1</v>
      </c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377</v>
      </c>
      <c r="AT138" s="232" t="s">
        <v>279</v>
      </c>
      <c r="AU138" s="232" t="s">
        <v>21</v>
      </c>
      <c r="AY138" s="18" t="s">
        <v>277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21</v>
      </c>
      <c r="BK138" s="233">
        <f>ROUND(I138*H138,2)</f>
        <v>0</v>
      </c>
      <c r="BL138" s="18" t="s">
        <v>377</v>
      </c>
      <c r="BM138" s="232" t="s">
        <v>377</v>
      </c>
    </row>
    <row r="139" s="2" customFormat="1">
      <c r="A139" s="39"/>
      <c r="B139" s="40"/>
      <c r="C139" s="41"/>
      <c r="D139" s="234" t="s">
        <v>286</v>
      </c>
      <c r="E139" s="41"/>
      <c r="F139" s="235" t="s">
        <v>2375</v>
      </c>
      <c r="G139" s="41"/>
      <c r="H139" s="41"/>
      <c r="I139" s="236"/>
      <c r="J139" s="41"/>
      <c r="K139" s="41"/>
      <c r="L139" s="45"/>
      <c r="M139" s="237"/>
      <c r="N139" s="23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286</v>
      </c>
      <c r="AU139" s="18" t="s">
        <v>21</v>
      </c>
    </row>
    <row r="140" s="2" customFormat="1" ht="14.5" customHeight="1">
      <c r="A140" s="39"/>
      <c r="B140" s="40"/>
      <c r="C140" s="221" t="s">
        <v>333</v>
      </c>
      <c r="D140" s="221" t="s">
        <v>279</v>
      </c>
      <c r="E140" s="222" t="s">
        <v>2376</v>
      </c>
      <c r="F140" s="223" t="s">
        <v>2377</v>
      </c>
      <c r="G140" s="224" t="s">
        <v>380</v>
      </c>
      <c r="H140" s="225">
        <v>4</v>
      </c>
      <c r="I140" s="226"/>
      <c r="J140" s="227">
        <f>ROUND(I140*H140,2)</f>
        <v>0</v>
      </c>
      <c r="K140" s="223" t="s">
        <v>1</v>
      </c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377</v>
      </c>
      <c r="AT140" s="232" t="s">
        <v>279</v>
      </c>
      <c r="AU140" s="232" t="s">
        <v>21</v>
      </c>
      <c r="AY140" s="18" t="s">
        <v>277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21</v>
      </c>
      <c r="BK140" s="233">
        <f>ROUND(I140*H140,2)</f>
        <v>0</v>
      </c>
      <c r="BL140" s="18" t="s">
        <v>377</v>
      </c>
      <c r="BM140" s="232" t="s">
        <v>388</v>
      </c>
    </row>
    <row r="141" s="2" customFormat="1">
      <c r="A141" s="39"/>
      <c r="B141" s="40"/>
      <c r="C141" s="41"/>
      <c r="D141" s="234" t="s">
        <v>286</v>
      </c>
      <c r="E141" s="41"/>
      <c r="F141" s="235" t="s">
        <v>2377</v>
      </c>
      <c r="G141" s="41"/>
      <c r="H141" s="41"/>
      <c r="I141" s="236"/>
      <c r="J141" s="41"/>
      <c r="K141" s="41"/>
      <c r="L141" s="45"/>
      <c r="M141" s="237"/>
      <c r="N141" s="23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286</v>
      </c>
      <c r="AU141" s="18" t="s">
        <v>21</v>
      </c>
    </row>
    <row r="142" s="2" customFormat="1" ht="14.5" customHeight="1">
      <c r="A142" s="39"/>
      <c r="B142" s="40"/>
      <c r="C142" s="221" t="s">
        <v>339</v>
      </c>
      <c r="D142" s="221" t="s">
        <v>279</v>
      </c>
      <c r="E142" s="222" t="s">
        <v>2378</v>
      </c>
      <c r="F142" s="223" t="s">
        <v>2379</v>
      </c>
      <c r="G142" s="224" t="s">
        <v>380</v>
      </c>
      <c r="H142" s="225">
        <v>2</v>
      </c>
      <c r="I142" s="226"/>
      <c r="J142" s="227">
        <f>ROUND(I142*H142,2)</f>
        <v>0</v>
      </c>
      <c r="K142" s="223" t="s">
        <v>1</v>
      </c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377</v>
      </c>
      <c r="AT142" s="232" t="s">
        <v>279</v>
      </c>
      <c r="AU142" s="232" t="s">
        <v>21</v>
      </c>
      <c r="AY142" s="18" t="s">
        <v>277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21</v>
      </c>
      <c r="BK142" s="233">
        <f>ROUND(I142*H142,2)</f>
        <v>0</v>
      </c>
      <c r="BL142" s="18" t="s">
        <v>377</v>
      </c>
      <c r="BM142" s="232" t="s">
        <v>399</v>
      </c>
    </row>
    <row r="143" s="2" customFormat="1">
      <c r="A143" s="39"/>
      <c r="B143" s="40"/>
      <c r="C143" s="41"/>
      <c r="D143" s="234" t="s">
        <v>286</v>
      </c>
      <c r="E143" s="41"/>
      <c r="F143" s="235" t="s">
        <v>2379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286</v>
      </c>
      <c r="AU143" s="18" t="s">
        <v>21</v>
      </c>
    </row>
    <row r="144" s="2" customFormat="1" ht="22.9" customHeight="1">
      <c r="A144" s="39"/>
      <c r="B144" s="40"/>
      <c r="C144" s="221" t="s">
        <v>347</v>
      </c>
      <c r="D144" s="221" t="s">
        <v>279</v>
      </c>
      <c r="E144" s="222" t="s">
        <v>2380</v>
      </c>
      <c r="F144" s="223" t="s">
        <v>2381</v>
      </c>
      <c r="G144" s="224" t="s">
        <v>607</v>
      </c>
      <c r="H144" s="225">
        <v>49</v>
      </c>
      <c r="I144" s="226"/>
      <c r="J144" s="227">
        <f>ROUND(I144*H144,2)</f>
        <v>0</v>
      </c>
      <c r="K144" s="223" t="s">
        <v>1</v>
      </c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377</v>
      </c>
      <c r="AT144" s="232" t="s">
        <v>279</v>
      </c>
      <c r="AU144" s="232" t="s">
        <v>21</v>
      </c>
      <c r="AY144" s="18" t="s">
        <v>277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21</v>
      </c>
      <c r="BK144" s="233">
        <f>ROUND(I144*H144,2)</f>
        <v>0</v>
      </c>
      <c r="BL144" s="18" t="s">
        <v>377</v>
      </c>
      <c r="BM144" s="232" t="s">
        <v>411</v>
      </c>
    </row>
    <row r="145" s="2" customFormat="1">
      <c r="A145" s="39"/>
      <c r="B145" s="40"/>
      <c r="C145" s="41"/>
      <c r="D145" s="234" t="s">
        <v>286</v>
      </c>
      <c r="E145" s="41"/>
      <c r="F145" s="235" t="s">
        <v>2381</v>
      </c>
      <c r="G145" s="41"/>
      <c r="H145" s="41"/>
      <c r="I145" s="236"/>
      <c r="J145" s="41"/>
      <c r="K145" s="41"/>
      <c r="L145" s="45"/>
      <c r="M145" s="237"/>
      <c r="N145" s="23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286</v>
      </c>
      <c r="AU145" s="18" t="s">
        <v>21</v>
      </c>
    </row>
    <row r="146" s="2" customFormat="1" ht="22.9" customHeight="1">
      <c r="A146" s="39"/>
      <c r="B146" s="40"/>
      <c r="C146" s="221" t="s">
        <v>353</v>
      </c>
      <c r="D146" s="221" t="s">
        <v>279</v>
      </c>
      <c r="E146" s="222" t="s">
        <v>2382</v>
      </c>
      <c r="F146" s="223" t="s">
        <v>2383</v>
      </c>
      <c r="G146" s="224" t="s">
        <v>607</v>
      </c>
      <c r="H146" s="225">
        <v>21</v>
      </c>
      <c r="I146" s="226"/>
      <c r="J146" s="227">
        <f>ROUND(I146*H146,2)</f>
        <v>0</v>
      </c>
      <c r="K146" s="223" t="s">
        <v>1</v>
      </c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377</v>
      </c>
      <c r="AT146" s="232" t="s">
        <v>279</v>
      </c>
      <c r="AU146" s="232" t="s">
        <v>21</v>
      </c>
      <c r="AY146" s="18" t="s">
        <v>277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21</v>
      </c>
      <c r="BK146" s="233">
        <f>ROUND(I146*H146,2)</f>
        <v>0</v>
      </c>
      <c r="BL146" s="18" t="s">
        <v>377</v>
      </c>
      <c r="BM146" s="232" t="s">
        <v>422</v>
      </c>
    </row>
    <row r="147" s="2" customFormat="1">
      <c r="A147" s="39"/>
      <c r="B147" s="40"/>
      <c r="C147" s="41"/>
      <c r="D147" s="234" t="s">
        <v>286</v>
      </c>
      <c r="E147" s="41"/>
      <c r="F147" s="235" t="s">
        <v>2383</v>
      </c>
      <c r="G147" s="41"/>
      <c r="H147" s="41"/>
      <c r="I147" s="236"/>
      <c r="J147" s="41"/>
      <c r="K147" s="41"/>
      <c r="L147" s="45"/>
      <c r="M147" s="237"/>
      <c r="N147" s="238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286</v>
      </c>
      <c r="AU147" s="18" t="s">
        <v>21</v>
      </c>
    </row>
    <row r="148" s="2" customFormat="1" ht="22.9" customHeight="1">
      <c r="A148" s="39"/>
      <c r="B148" s="40"/>
      <c r="C148" s="221" t="s">
        <v>358</v>
      </c>
      <c r="D148" s="221" t="s">
        <v>279</v>
      </c>
      <c r="E148" s="222" t="s">
        <v>2384</v>
      </c>
      <c r="F148" s="223" t="s">
        <v>2385</v>
      </c>
      <c r="G148" s="224" t="s">
        <v>607</v>
      </c>
      <c r="H148" s="225">
        <v>17</v>
      </c>
      <c r="I148" s="226"/>
      <c r="J148" s="227">
        <f>ROUND(I148*H148,2)</f>
        <v>0</v>
      </c>
      <c r="K148" s="223" t="s">
        <v>1</v>
      </c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377</v>
      </c>
      <c r="AT148" s="232" t="s">
        <v>279</v>
      </c>
      <c r="AU148" s="232" t="s">
        <v>21</v>
      </c>
      <c r="AY148" s="18" t="s">
        <v>277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21</v>
      </c>
      <c r="BK148" s="233">
        <f>ROUND(I148*H148,2)</f>
        <v>0</v>
      </c>
      <c r="BL148" s="18" t="s">
        <v>377</v>
      </c>
      <c r="BM148" s="232" t="s">
        <v>435</v>
      </c>
    </row>
    <row r="149" s="2" customFormat="1">
      <c r="A149" s="39"/>
      <c r="B149" s="40"/>
      <c r="C149" s="41"/>
      <c r="D149" s="234" t="s">
        <v>286</v>
      </c>
      <c r="E149" s="41"/>
      <c r="F149" s="235" t="s">
        <v>2385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286</v>
      </c>
      <c r="AU149" s="18" t="s">
        <v>21</v>
      </c>
    </row>
    <row r="150" s="2" customFormat="1" ht="20.5" customHeight="1">
      <c r="A150" s="39"/>
      <c r="B150" s="40"/>
      <c r="C150" s="221" t="s">
        <v>364</v>
      </c>
      <c r="D150" s="221" t="s">
        <v>279</v>
      </c>
      <c r="E150" s="222" t="s">
        <v>2386</v>
      </c>
      <c r="F150" s="223" t="s">
        <v>2387</v>
      </c>
      <c r="G150" s="224" t="s">
        <v>316</v>
      </c>
      <c r="H150" s="225">
        <v>0.075999999999999998</v>
      </c>
      <c r="I150" s="226"/>
      <c r="J150" s="227">
        <f>ROUND(I150*H150,2)</f>
        <v>0</v>
      </c>
      <c r="K150" s="223" t="s">
        <v>1</v>
      </c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377</v>
      </c>
      <c r="AT150" s="232" t="s">
        <v>279</v>
      </c>
      <c r="AU150" s="232" t="s">
        <v>21</v>
      </c>
      <c r="AY150" s="18" t="s">
        <v>277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21</v>
      </c>
      <c r="BK150" s="233">
        <f>ROUND(I150*H150,2)</f>
        <v>0</v>
      </c>
      <c r="BL150" s="18" t="s">
        <v>377</v>
      </c>
      <c r="BM150" s="232" t="s">
        <v>446</v>
      </c>
    </row>
    <row r="151" s="2" customFormat="1">
      <c r="A151" s="39"/>
      <c r="B151" s="40"/>
      <c r="C151" s="41"/>
      <c r="D151" s="234" t="s">
        <v>286</v>
      </c>
      <c r="E151" s="41"/>
      <c r="F151" s="235" t="s">
        <v>2387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286</v>
      </c>
      <c r="AU151" s="18" t="s">
        <v>21</v>
      </c>
    </row>
    <row r="152" s="2" customFormat="1" ht="14.5" customHeight="1">
      <c r="A152" s="39"/>
      <c r="B152" s="40"/>
      <c r="C152" s="221" t="s">
        <v>8</v>
      </c>
      <c r="D152" s="221" t="s">
        <v>279</v>
      </c>
      <c r="E152" s="222" t="s">
        <v>2388</v>
      </c>
      <c r="F152" s="223" t="s">
        <v>2389</v>
      </c>
      <c r="G152" s="224" t="s">
        <v>2211</v>
      </c>
      <c r="H152" s="297"/>
      <c r="I152" s="226"/>
      <c r="J152" s="227">
        <f>ROUND(I152*H152,2)</f>
        <v>0</v>
      </c>
      <c r="K152" s="223" t="s">
        <v>1</v>
      </c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377</v>
      </c>
      <c r="AT152" s="232" t="s">
        <v>279</v>
      </c>
      <c r="AU152" s="232" t="s">
        <v>21</v>
      </c>
      <c r="AY152" s="18" t="s">
        <v>277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21</v>
      </c>
      <c r="BK152" s="233">
        <f>ROUND(I152*H152,2)</f>
        <v>0</v>
      </c>
      <c r="BL152" s="18" t="s">
        <v>377</v>
      </c>
      <c r="BM152" s="232" t="s">
        <v>463</v>
      </c>
    </row>
    <row r="153" s="2" customFormat="1">
      <c r="A153" s="39"/>
      <c r="B153" s="40"/>
      <c r="C153" s="41"/>
      <c r="D153" s="234" t="s">
        <v>286</v>
      </c>
      <c r="E153" s="41"/>
      <c r="F153" s="235" t="s">
        <v>2389</v>
      </c>
      <c r="G153" s="41"/>
      <c r="H153" s="41"/>
      <c r="I153" s="236"/>
      <c r="J153" s="41"/>
      <c r="K153" s="41"/>
      <c r="L153" s="45"/>
      <c r="M153" s="237"/>
      <c r="N153" s="238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286</v>
      </c>
      <c r="AU153" s="18" t="s">
        <v>21</v>
      </c>
    </row>
    <row r="154" s="12" customFormat="1" ht="25.92" customHeight="1">
      <c r="A154" s="12"/>
      <c r="B154" s="205"/>
      <c r="C154" s="206"/>
      <c r="D154" s="207" t="s">
        <v>75</v>
      </c>
      <c r="E154" s="208" t="s">
        <v>2390</v>
      </c>
      <c r="F154" s="208" t="s">
        <v>2391</v>
      </c>
      <c r="G154" s="206"/>
      <c r="H154" s="206"/>
      <c r="I154" s="209"/>
      <c r="J154" s="210">
        <f>BK154</f>
        <v>0</v>
      </c>
      <c r="K154" s="206"/>
      <c r="L154" s="211"/>
      <c r="M154" s="212"/>
      <c r="N154" s="213"/>
      <c r="O154" s="213"/>
      <c r="P154" s="214">
        <f>SUM(P155:P164)</f>
        <v>0</v>
      </c>
      <c r="Q154" s="213"/>
      <c r="R154" s="214">
        <f>SUM(R155:R164)</f>
        <v>0</v>
      </c>
      <c r="S154" s="213"/>
      <c r="T154" s="215">
        <f>SUM(T155:T164)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6" t="s">
        <v>85</v>
      </c>
      <c r="AT154" s="217" t="s">
        <v>75</v>
      </c>
      <c r="AU154" s="217" t="s">
        <v>76</v>
      </c>
      <c r="AY154" s="216" t="s">
        <v>277</v>
      </c>
      <c r="BK154" s="218">
        <f>SUM(BK155:BK164)</f>
        <v>0</v>
      </c>
    </row>
    <row r="155" s="2" customFormat="1" ht="14.5" customHeight="1">
      <c r="A155" s="39"/>
      <c r="B155" s="40"/>
      <c r="C155" s="221" t="s">
        <v>377</v>
      </c>
      <c r="D155" s="221" t="s">
        <v>279</v>
      </c>
      <c r="E155" s="222" t="s">
        <v>2392</v>
      </c>
      <c r="F155" s="223" t="s">
        <v>2393</v>
      </c>
      <c r="G155" s="224" t="s">
        <v>380</v>
      </c>
      <c r="H155" s="225">
        <v>22</v>
      </c>
      <c r="I155" s="226"/>
      <c r="J155" s="227">
        <f>ROUND(I155*H155,2)</f>
        <v>0</v>
      </c>
      <c r="K155" s="223" t="s">
        <v>1</v>
      </c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377</v>
      </c>
      <c r="AT155" s="232" t="s">
        <v>279</v>
      </c>
      <c r="AU155" s="232" t="s">
        <v>21</v>
      </c>
      <c r="AY155" s="18" t="s">
        <v>277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21</v>
      </c>
      <c r="BK155" s="233">
        <f>ROUND(I155*H155,2)</f>
        <v>0</v>
      </c>
      <c r="BL155" s="18" t="s">
        <v>377</v>
      </c>
      <c r="BM155" s="232" t="s">
        <v>476</v>
      </c>
    </row>
    <row r="156" s="2" customFormat="1">
      <c r="A156" s="39"/>
      <c r="B156" s="40"/>
      <c r="C156" s="41"/>
      <c r="D156" s="234" t="s">
        <v>286</v>
      </c>
      <c r="E156" s="41"/>
      <c r="F156" s="235" t="s">
        <v>2393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286</v>
      </c>
      <c r="AU156" s="18" t="s">
        <v>21</v>
      </c>
    </row>
    <row r="157" s="2" customFormat="1" ht="22.9" customHeight="1">
      <c r="A157" s="39"/>
      <c r="B157" s="40"/>
      <c r="C157" s="221" t="s">
        <v>383</v>
      </c>
      <c r="D157" s="221" t="s">
        <v>279</v>
      </c>
      <c r="E157" s="222" t="s">
        <v>2394</v>
      </c>
      <c r="F157" s="223" t="s">
        <v>2395</v>
      </c>
      <c r="G157" s="224" t="s">
        <v>380</v>
      </c>
      <c r="H157" s="225">
        <v>10</v>
      </c>
      <c r="I157" s="226"/>
      <c r="J157" s="227">
        <f>ROUND(I157*H157,2)</f>
        <v>0</v>
      </c>
      <c r="K157" s="223" t="s">
        <v>1</v>
      </c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377</v>
      </c>
      <c r="AT157" s="232" t="s">
        <v>279</v>
      </c>
      <c r="AU157" s="232" t="s">
        <v>21</v>
      </c>
      <c r="AY157" s="18" t="s">
        <v>277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ROUND(I157*H157,2)</f>
        <v>0</v>
      </c>
      <c r="BL157" s="18" t="s">
        <v>377</v>
      </c>
      <c r="BM157" s="232" t="s">
        <v>487</v>
      </c>
    </row>
    <row r="158" s="2" customFormat="1">
      <c r="A158" s="39"/>
      <c r="B158" s="40"/>
      <c r="C158" s="41"/>
      <c r="D158" s="234" t="s">
        <v>286</v>
      </c>
      <c r="E158" s="41"/>
      <c r="F158" s="235" t="s">
        <v>2395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286</v>
      </c>
      <c r="AU158" s="18" t="s">
        <v>21</v>
      </c>
    </row>
    <row r="159" s="2" customFormat="1" ht="14.5" customHeight="1">
      <c r="A159" s="39"/>
      <c r="B159" s="40"/>
      <c r="C159" s="221" t="s">
        <v>388</v>
      </c>
      <c r="D159" s="221" t="s">
        <v>279</v>
      </c>
      <c r="E159" s="222" t="s">
        <v>2396</v>
      </c>
      <c r="F159" s="223" t="s">
        <v>2397</v>
      </c>
      <c r="G159" s="224" t="s">
        <v>380</v>
      </c>
      <c r="H159" s="225">
        <v>20</v>
      </c>
      <c r="I159" s="226"/>
      <c r="J159" s="227">
        <f>ROUND(I159*H159,2)</f>
        <v>0</v>
      </c>
      <c r="K159" s="223" t="s">
        <v>1</v>
      </c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377</v>
      </c>
      <c r="AT159" s="232" t="s">
        <v>279</v>
      </c>
      <c r="AU159" s="232" t="s">
        <v>21</v>
      </c>
      <c r="AY159" s="18" t="s">
        <v>277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21</v>
      </c>
      <c r="BK159" s="233">
        <f>ROUND(I159*H159,2)</f>
        <v>0</v>
      </c>
      <c r="BL159" s="18" t="s">
        <v>377</v>
      </c>
      <c r="BM159" s="232" t="s">
        <v>498</v>
      </c>
    </row>
    <row r="160" s="2" customFormat="1">
      <c r="A160" s="39"/>
      <c r="B160" s="40"/>
      <c r="C160" s="41"/>
      <c r="D160" s="234" t="s">
        <v>286</v>
      </c>
      <c r="E160" s="41"/>
      <c r="F160" s="235" t="s">
        <v>2397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286</v>
      </c>
      <c r="AU160" s="18" t="s">
        <v>21</v>
      </c>
    </row>
    <row r="161" s="2" customFormat="1" ht="14.5" customHeight="1">
      <c r="A161" s="39"/>
      <c r="B161" s="40"/>
      <c r="C161" s="221" t="s">
        <v>393</v>
      </c>
      <c r="D161" s="221" t="s">
        <v>279</v>
      </c>
      <c r="E161" s="222" t="s">
        <v>2398</v>
      </c>
      <c r="F161" s="223" t="s">
        <v>2399</v>
      </c>
      <c r="G161" s="224" t="s">
        <v>380</v>
      </c>
      <c r="H161" s="225">
        <v>10</v>
      </c>
      <c r="I161" s="226"/>
      <c r="J161" s="227">
        <f>ROUND(I161*H161,2)</f>
        <v>0</v>
      </c>
      <c r="K161" s="223" t="s">
        <v>1</v>
      </c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377</v>
      </c>
      <c r="AT161" s="232" t="s">
        <v>279</v>
      </c>
      <c r="AU161" s="232" t="s">
        <v>21</v>
      </c>
      <c r="AY161" s="18" t="s">
        <v>277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ROUND(I161*H161,2)</f>
        <v>0</v>
      </c>
      <c r="BL161" s="18" t="s">
        <v>377</v>
      </c>
      <c r="BM161" s="232" t="s">
        <v>512</v>
      </c>
    </row>
    <row r="162" s="2" customFormat="1">
      <c r="A162" s="39"/>
      <c r="B162" s="40"/>
      <c r="C162" s="41"/>
      <c r="D162" s="234" t="s">
        <v>286</v>
      </c>
      <c r="E162" s="41"/>
      <c r="F162" s="235" t="s">
        <v>2399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286</v>
      </c>
      <c r="AU162" s="18" t="s">
        <v>21</v>
      </c>
    </row>
    <row r="163" s="2" customFormat="1" ht="14.5" customHeight="1">
      <c r="A163" s="39"/>
      <c r="B163" s="40"/>
      <c r="C163" s="221" t="s">
        <v>399</v>
      </c>
      <c r="D163" s="221" t="s">
        <v>279</v>
      </c>
      <c r="E163" s="222" t="s">
        <v>2400</v>
      </c>
      <c r="F163" s="223" t="s">
        <v>2401</v>
      </c>
      <c r="G163" s="224" t="s">
        <v>316</v>
      </c>
      <c r="H163" s="225">
        <v>0.017999999999999999</v>
      </c>
      <c r="I163" s="226"/>
      <c r="J163" s="227">
        <f>ROUND(I163*H163,2)</f>
        <v>0</v>
      </c>
      <c r="K163" s="223" t="s">
        <v>1</v>
      </c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377</v>
      </c>
      <c r="AT163" s="232" t="s">
        <v>279</v>
      </c>
      <c r="AU163" s="232" t="s">
        <v>21</v>
      </c>
      <c r="AY163" s="18" t="s">
        <v>277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ROUND(I163*H163,2)</f>
        <v>0</v>
      </c>
      <c r="BL163" s="18" t="s">
        <v>377</v>
      </c>
      <c r="BM163" s="232" t="s">
        <v>523</v>
      </c>
    </row>
    <row r="164" s="2" customFormat="1">
      <c r="A164" s="39"/>
      <c r="B164" s="40"/>
      <c r="C164" s="41"/>
      <c r="D164" s="234" t="s">
        <v>286</v>
      </c>
      <c r="E164" s="41"/>
      <c r="F164" s="235" t="s">
        <v>2401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286</v>
      </c>
      <c r="AU164" s="18" t="s">
        <v>21</v>
      </c>
    </row>
    <row r="165" s="12" customFormat="1" ht="25.92" customHeight="1">
      <c r="A165" s="12"/>
      <c r="B165" s="205"/>
      <c r="C165" s="206"/>
      <c r="D165" s="207" t="s">
        <v>75</v>
      </c>
      <c r="E165" s="208" t="s">
        <v>2402</v>
      </c>
      <c r="F165" s="208" t="s">
        <v>2403</v>
      </c>
      <c r="G165" s="206"/>
      <c r="H165" s="206"/>
      <c r="I165" s="209"/>
      <c r="J165" s="210">
        <f>BK165</f>
        <v>0</v>
      </c>
      <c r="K165" s="206"/>
      <c r="L165" s="211"/>
      <c r="M165" s="212"/>
      <c r="N165" s="213"/>
      <c r="O165" s="213"/>
      <c r="P165" s="214">
        <f>SUM(P166:P193)</f>
        <v>0</v>
      </c>
      <c r="Q165" s="213"/>
      <c r="R165" s="214">
        <f>SUM(R166:R193)</f>
        <v>0</v>
      </c>
      <c r="S165" s="213"/>
      <c r="T165" s="215">
        <f>SUM(T166:T193)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6" t="s">
        <v>85</v>
      </c>
      <c r="AT165" s="217" t="s">
        <v>75</v>
      </c>
      <c r="AU165" s="217" t="s">
        <v>76</v>
      </c>
      <c r="AY165" s="216" t="s">
        <v>277</v>
      </c>
      <c r="BK165" s="218">
        <f>SUM(BK166:BK193)</f>
        <v>0</v>
      </c>
    </row>
    <row r="166" s="2" customFormat="1" ht="14.5" customHeight="1">
      <c r="A166" s="39"/>
      <c r="B166" s="40"/>
      <c r="C166" s="221" t="s">
        <v>7</v>
      </c>
      <c r="D166" s="221" t="s">
        <v>279</v>
      </c>
      <c r="E166" s="222" t="s">
        <v>2404</v>
      </c>
      <c r="F166" s="223" t="s">
        <v>2405</v>
      </c>
      <c r="G166" s="224" t="s">
        <v>282</v>
      </c>
      <c r="H166" s="225">
        <v>38</v>
      </c>
      <c r="I166" s="226"/>
      <c r="J166" s="227">
        <f>ROUND(I166*H166,2)</f>
        <v>0</v>
      </c>
      <c r="K166" s="223" t="s">
        <v>1</v>
      </c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377</v>
      </c>
      <c r="AT166" s="232" t="s">
        <v>279</v>
      </c>
      <c r="AU166" s="232" t="s">
        <v>21</v>
      </c>
      <c r="AY166" s="18" t="s">
        <v>277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21</v>
      </c>
      <c r="BK166" s="233">
        <f>ROUND(I166*H166,2)</f>
        <v>0</v>
      </c>
      <c r="BL166" s="18" t="s">
        <v>377</v>
      </c>
      <c r="BM166" s="232" t="s">
        <v>534</v>
      </c>
    </row>
    <row r="167" s="2" customFormat="1">
      <c r="A167" s="39"/>
      <c r="B167" s="40"/>
      <c r="C167" s="41"/>
      <c r="D167" s="234" t="s">
        <v>286</v>
      </c>
      <c r="E167" s="41"/>
      <c r="F167" s="235" t="s">
        <v>2405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286</v>
      </c>
      <c r="AU167" s="18" t="s">
        <v>21</v>
      </c>
    </row>
    <row r="168" s="2" customFormat="1" ht="22.9" customHeight="1">
      <c r="A168" s="39"/>
      <c r="B168" s="40"/>
      <c r="C168" s="221" t="s">
        <v>411</v>
      </c>
      <c r="D168" s="221" t="s">
        <v>279</v>
      </c>
      <c r="E168" s="222" t="s">
        <v>2406</v>
      </c>
      <c r="F168" s="223" t="s">
        <v>2407</v>
      </c>
      <c r="G168" s="224" t="s">
        <v>380</v>
      </c>
      <c r="H168" s="225">
        <v>1</v>
      </c>
      <c r="I168" s="226"/>
      <c r="J168" s="227">
        <f>ROUND(I168*H168,2)</f>
        <v>0</v>
      </c>
      <c r="K168" s="223" t="s">
        <v>1</v>
      </c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377</v>
      </c>
      <c r="AT168" s="232" t="s">
        <v>279</v>
      </c>
      <c r="AU168" s="232" t="s">
        <v>21</v>
      </c>
      <c r="AY168" s="18" t="s">
        <v>277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21</v>
      </c>
      <c r="BK168" s="233">
        <f>ROUND(I168*H168,2)</f>
        <v>0</v>
      </c>
      <c r="BL168" s="18" t="s">
        <v>377</v>
      </c>
      <c r="BM168" s="232" t="s">
        <v>546</v>
      </c>
    </row>
    <row r="169" s="2" customFormat="1">
      <c r="A169" s="39"/>
      <c r="B169" s="40"/>
      <c r="C169" s="41"/>
      <c r="D169" s="234" t="s">
        <v>286</v>
      </c>
      <c r="E169" s="41"/>
      <c r="F169" s="235" t="s">
        <v>2407</v>
      </c>
      <c r="G169" s="41"/>
      <c r="H169" s="41"/>
      <c r="I169" s="236"/>
      <c r="J169" s="41"/>
      <c r="K169" s="41"/>
      <c r="L169" s="45"/>
      <c r="M169" s="237"/>
      <c r="N169" s="238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286</v>
      </c>
      <c r="AU169" s="18" t="s">
        <v>21</v>
      </c>
    </row>
    <row r="170" s="2" customFormat="1" ht="22.9" customHeight="1">
      <c r="A170" s="39"/>
      <c r="B170" s="40"/>
      <c r="C170" s="221" t="s">
        <v>417</v>
      </c>
      <c r="D170" s="221" t="s">
        <v>279</v>
      </c>
      <c r="E170" s="222" t="s">
        <v>2408</v>
      </c>
      <c r="F170" s="223" t="s">
        <v>2409</v>
      </c>
      <c r="G170" s="224" t="s">
        <v>380</v>
      </c>
      <c r="H170" s="225">
        <v>1</v>
      </c>
      <c r="I170" s="226"/>
      <c r="J170" s="227">
        <f>ROUND(I170*H170,2)</f>
        <v>0</v>
      </c>
      <c r="K170" s="223" t="s">
        <v>1</v>
      </c>
      <c r="L170" s="45"/>
      <c r="M170" s="228" t="s">
        <v>1</v>
      </c>
      <c r="N170" s="229" t="s">
        <v>41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377</v>
      </c>
      <c r="AT170" s="232" t="s">
        <v>279</v>
      </c>
      <c r="AU170" s="232" t="s">
        <v>21</v>
      </c>
      <c r="AY170" s="18" t="s">
        <v>277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21</v>
      </c>
      <c r="BK170" s="233">
        <f>ROUND(I170*H170,2)</f>
        <v>0</v>
      </c>
      <c r="BL170" s="18" t="s">
        <v>377</v>
      </c>
      <c r="BM170" s="232" t="s">
        <v>558</v>
      </c>
    </row>
    <row r="171" s="2" customFormat="1">
      <c r="A171" s="39"/>
      <c r="B171" s="40"/>
      <c r="C171" s="41"/>
      <c r="D171" s="234" t="s">
        <v>286</v>
      </c>
      <c r="E171" s="41"/>
      <c r="F171" s="235" t="s">
        <v>2409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286</v>
      </c>
      <c r="AU171" s="18" t="s">
        <v>21</v>
      </c>
    </row>
    <row r="172" s="2" customFormat="1" ht="22.9" customHeight="1">
      <c r="A172" s="39"/>
      <c r="B172" s="40"/>
      <c r="C172" s="221" t="s">
        <v>422</v>
      </c>
      <c r="D172" s="221" t="s">
        <v>279</v>
      </c>
      <c r="E172" s="222" t="s">
        <v>2410</v>
      </c>
      <c r="F172" s="223" t="s">
        <v>2411</v>
      </c>
      <c r="G172" s="224" t="s">
        <v>380</v>
      </c>
      <c r="H172" s="225">
        <v>1</v>
      </c>
      <c r="I172" s="226"/>
      <c r="J172" s="227">
        <f>ROUND(I172*H172,2)</f>
        <v>0</v>
      </c>
      <c r="K172" s="223" t="s">
        <v>1</v>
      </c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377</v>
      </c>
      <c r="AT172" s="232" t="s">
        <v>279</v>
      </c>
      <c r="AU172" s="232" t="s">
        <v>21</v>
      </c>
      <c r="AY172" s="18" t="s">
        <v>277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21</v>
      </c>
      <c r="BK172" s="233">
        <f>ROUND(I172*H172,2)</f>
        <v>0</v>
      </c>
      <c r="BL172" s="18" t="s">
        <v>377</v>
      </c>
      <c r="BM172" s="232" t="s">
        <v>568</v>
      </c>
    </row>
    <row r="173" s="2" customFormat="1">
      <c r="A173" s="39"/>
      <c r="B173" s="40"/>
      <c r="C173" s="41"/>
      <c r="D173" s="234" t="s">
        <v>286</v>
      </c>
      <c r="E173" s="41"/>
      <c r="F173" s="235" t="s">
        <v>2411</v>
      </c>
      <c r="G173" s="41"/>
      <c r="H173" s="41"/>
      <c r="I173" s="236"/>
      <c r="J173" s="41"/>
      <c r="K173" s="41"/>
      <c r="L173" s="45"/>
      <c r="M173" s="237"/>
      <c r="N173" s="23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286</v>
      </c>
      <c r="AU173" s="18" t="s">
        <v>21</v>
      </c>
    </row>
    <row r="174" s="2" customFormat="1" ht="22.9" customHeight="1">
      <c r="A174" s="39"/>
      <c r="B174" s="40"/>
      <c r="C174" s="221" t="s">
        <v>428</v>
      </c>
      <c r="D174" s="221" t="s">
        <v>279</v>
      </c>
      <c r="E174" s="222" t="s">
        <v>2412</v>
      </c>
      <c r="F174" s="223" t="s">
        <v>2413</v>
      </c>
      <c r="G174" s="224" t="s">
        <v>380</v>
      </c>
      <c r="H174" s="225">
        <v>1</v>
      </c>
      <c r="I174" s="226"/>
      <c r="J174" s="227">
        <f>ROUND(I174*H174,2)</f>
        <v>0</v>
      </c>
      <c r="K174" s="223" t="s">
        <v>1</v>
      </c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377</v>
      </c>
      <c r="AT174" s="232" t="s">
        <v>279</v>
      </c>
      <c r="AU174" s="232" t="s">
        <v>21</v>
      </c>
      <c r="AY174" s="18" t="s">
        <v>277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21</v>
      </c>
      <c r="BK174" s="233">
        <f>ROUND(I174*H174,2)</f>
        <v>0</v>
      </c>
      <c r="BL174" s="18" t="s">
        <v>377</v>
      </c>
      <c r="BM174" s="232" t="s">
        <v>580</v>
      </c>
    </row>
    <row r="175" s="2" customFormat="1">
      <c r="A175" s="39"/>
      <c r="B175" s="40"/>
      <c r="C175" s="41"/>
      <c r="D175" s="234" t="s">
        <v>286</v>
      </c>
      <c r="E175" s="41"/>
      <c r="F175" s="235" t="s">
        <v>2413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286</v>
      </c>
      <c r="AU175" s="18" t="s">
        <v>21</v>
      </c>
    </row>
    <row r="176" s="2" customFormat="1" ht="22.9" customHeight="1">
      <c r="A176" s="39"/>
      <c r="B176" s="40"/>
      <c r="C176" s="221" t="s">
        <v>435</v>
      </c>
      <c r="D176" s="221" t="s">
        <v>279</v>
      </c>
      <c r="E176" s="222" t="s">
        <v>2414</v>
      </c>
      <c r="F176" s="223" t="s">
        <v>2415</v>
      </c>
      <c r="G176" s="224" t="s">
        <v>380</v>
      </c>
      <c r="H176" s="225">
        <v>4</v>
      </c>
      <c r="I176" s="226"/>
      <c r="J176" s="227">
        <f>ROUND(I176*H176,2)</f>
        <v>0</v>
      </c>
      <c r="K176" s="223" t="s">
        <v>1</v>
      </c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377</v>
      </c>
      <c r="AT176" s="232" t="s">
        <v>279</v>
      </c>
      <c r="AU176" s="232" t="s">
        <v>21</v>
      </c>
      <c r="AY176" s="18" t="s">
        <v>277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21</v>
      </c>
      <c r="BK176" s="233">
        <f>ROUND(I176*H176,2)</f>
        <v>0</v>
      </c>
      <c r="BL176" s="18" t="s">
        <v>377</v>
      </c>
      <c r="BM176" s="232" t="s">
        <v>592</v>
      </c>
    </row>
    <row r="177" s="2" customFormat="1">
      <c r="A177" s="39"/>
      <c r="B177" s="40"/>
      <c r="C177" s="41"/>
      <c r="D177" s="234" t="s">
        <v>286</v>
      </c>
      <c r="E177" s="41"/>
      <c r="F177" s="235" t="s">
        <v>2415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286</v>
      </c>
      <c r="AU177" s="18" t="s">
        <v>21</v>
      </c>
    </row>
    <row r="178" s="2" customFormat="1" ht="22.9" customHeight="1">
      <c r="A178" s="39"/>
      <c r="B178" s="40"/>
      <c r="C178" s="221" t="s">
        <v>440</v>
      </c>
      <c r="D178" s="221" t="s">
        <v>279</v>
      </c>
      <c r="E178" s="222" t="s">
        <v>2416</v>
      </c>
      <c r="F178" s="223" t="s">
        <v>2417</v>
      </c>
      <c r="G178" s="224" t="s">
        <v>380</v>
      </c>
      <c r="H178" s="225">
        <v>1</v>
      </c>
      <c r="I178" s="226"/>
      <c r="J178" s="227">
        <f>ROUND(I178*H178,2)</f>
        <v>0</v>
      </c>
      <c r="K178" s="223" t="s">
        <v>1</v>
      </c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377</v>
      </c>
      <c r="AT178" s="232" t="s">
        <v>279</v>
      </c>
      <c r="AU178" s="232" t="s">
        <v>21</v>
      </c>
      <c r="AY178" s="18" t="s">
        <v>277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21</v>
      </c>
      <c r="BK178" s="233">
        <f>ROUND(I178*H178,2)</f>
        <v>0</v>
      </c>
      <c r="BL178" s="18" t="s">
        <v>377</v>
      </c>
      <c r="BM178" s="232" t="s">
        <v>604</v>
      </c>
    </row>
    <row r="179" s="2" customFormat="1">
      <c r="A179" s="39"/>
      <c r="B179" s="40"/>
      <c r="C179" s="41"/>
      <c r="D179" s="234" t="s">
        <v>286</v>
      </c>
      <c r="E179" s="41"/>
      <c r="F179" s="235" t="s">
        <v>2417</v>
      </c>
      <c r="G179" s="41"/>
      <c r="H179" s="41"/>
      <c r="I179" s="236"/>
      <c r="J179" s="41"/>
      <c r="K179" s="41"/>
      <c r="L179" s="45"/>
      <c r="M179" s="237"/>
      <c r="N179" s="23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286</v>
      </c>
      <c r="AU179" s="18" t="s">
        <v>21</v>
      </c>
    </row>
    <row r="180" s="2" customFormat="1" ht="22.9" customHeight="1">
      <c r="A180" s="39"/>
      <c r="B180" s="40"/>
      <c r="C180" s="221" t="s">
        <v>446</v>
      </c>
      <c r="D180" s="221" t="s">
        <v>279</v>
      </c>
      <c r="E180" s="222" t="s">
        <v>2418</v>
      </c>
      <c r="F180" s="223" t="s">
        <v>2419</v>
      </c>
      <c r="G180" s="224" t="s">
        <v>380</v>
      </c>
      <c r="H180" s="225">
        <v>1</v>
      </c>
      <c r="I180" s="226"/>
      <c r="J180" s="227">
        <f>ROUND(I180*H180,2)</f>
        <v>0</v>
      </c>
      <c r="K180" s="223" t="s">
        <v>1</v>
      </c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377</v>
      </c>
      <c r="AT180" s="232" t="s">
        <v>279</v>
      </c>
      <c r="AU180" s="232" t="s">
        <v>21</v>
      </c>
      <c r="AY180" s="18" t="s">
        <v>277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21</v>
      </c>
      <c r="BK180" s="233">
        <f>ROUND(I180*H180,2)</f>
        <v>0</v>
      </c>
      <c r="BL180" s="18" t="s">
        <v>377</v>
      </c>
      <c r="BM180" s="232" t="s">
        <v>617</v>
      </c>
    </row>
    <row r="181" s="2" customFormat="1">
      <c r="A181" s="39"/>
      <c r="B181" s="40"/>
      <c r="C181" s="41"/>
      <c r="D181" s="234" t="s">
        <v>286</v>
      </c>
      <c r="E181" s="41"/>
      <c r="F181" s="235" t="s">
        <v>2419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286</v>
      </c>
      <c r="AU181" s="18" t="s">
        <v>21</v>
      </c>
    </row>
    <row r="182" s="2" customFormat="1" ht="22.9" customHeight="1">
      <c r="A182" s="39"/>
      <c r="B182" s="40"/>
      <c r="C182" s="221" t="s">
        <v>457</v>
      </c>
      <c r="D182" s="221" t="s">
        <v>279</v>
      </c>
      <c r="E182" s="222" t="s">
        <v>2420</v>
      </c>
      <c r="F182" s="223" t="s">
        <v>2421</v>
      </c>
      <c r="G182" s="224" t="s">
        <v>380</v>
      </c>
      <c r="H182" s="225">
        <v>3</v>
      </c>
      <c r="I182" s="226"/>
      <c r="J182" s="227">
        <f>ROUND(I182*H182,2)</f>
        <v>0</v>
      </c>
      <c r="K182" s="223" t="s">
        <v>1</v>
      </c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377</v>
      </c>
      <c r="AT182" s="232" t="s">
        <v>279</v>
      </c>
      <c r="AU182" s="232" t="s">
        <v>21</v>
      </c>
      <c r="AY182" s="18" t="s">
        <v>277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21</v>
      </c>
      <c r="BK182" s="233">
        <f>ROUND(I182*H182,2)</f>
        <v>0</v>
      </c>
      <c r="BL182" s="18" t="s">
        <v>377</v>
      </c>
      <c r="BM182" s="232" t="s">
        <v>627</v>
      </c>
    </row>
    <row r="183" s="2" customFormat="1">
      <c r="A183" s="39"/>
      <c r="B183" s="40"/>
      <c r="C183" s="41"/>
      <c r="D183" s="234" t="s">
        <v>286</v>
      </c>
      <c r="E183" s="41"/>
      <c r="F183" s="235" t="s">
        <v>2421</v>
      </c>
      <c r="G183" s="41"/>
      <c r="H183" s="41"/>
      <c r="I183" s="236"/>
      <c r="J183" s="41"/>
      <c r="K183" s="41"/>
      <c r="L183" s="45"/>
      <c r="M183" s="237"/>
      <c r="N183" s="23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286</v>
      </c>
      <c r="AU183" s="18" t="s">
        <v>21</v>
      </c>
    </row>
    <row r="184" s="2" customFormat="1" ht="22.9" customHeight="1">
      <c r="A184" s="39"/>
      <c r="B184" s="40"/>
      <c r="C184" s="221" t="s">
        <v>463</v>
      </c>
      <c r="D184" s="221" t="s">
        <v>279</v>
      </c>
      <c r="E184" s="222" t="s">
        <v>2422</v>
      </c>
      <c r="F184" s="223" t="s">
        <v>2423</v>
      </c>
      <c r="G184" s="224" t="s">
        <v>380</v>
      </c>
      <c r="H184" s="225">
        <v>6</v>
      </c>
      <c r="I184" s="226"/>
      <c r="J184" s="227">
        <f>ROUND(I184*H184,2)</f>
        <v>0</v>
      </c>
      <c r="K184" s="223" t="s">
        <v>1</v>
      </c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377</v>
      </c>
      <c r="AT184" s="232" t="s">
        <v>279</v>
      </c>
      <c r="AU184" s="232" t="s">
        <v>21</v>
      </c>
      <c r="AY184" s="18" t="s">
        <v>277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21</v>
      </c>
      <c r="BK184" s="233">
        <f>ROUND(I184*H184,2)</f>
        <v>0</v>
      </c>
      <c r="BL184" s="18" t="s">
        <v>377</v>
      </c>
      <c r="BM184" s="232" t="s">
        <v>637</v>
      </c>
    </row>
    <row r="185" s="2" customFormat="1">
      <c r="A185" s="39"/>
      <c r="B185" s="40"/>
      <c r="C185" s="41"/>
      <c r="D185" s="234" t="s">
        <v>286</v>
      </c>
      <c r="E185" s="41"/>
      <c r="F185" s="235" t="s">
        <v>2423</v>
      </c>
      <c r="G185" s="41"/>
      <c r="H185" s="41"/>
      <c r="I185" s="236"/>
      <c r="J185" s="41"/>
      <c r="K185" s="41"/>
      <c r="L185" s="45"/>
      <c r="M185" s="237"/>
      <c r="N185" s="23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286</v>
      </c>
      <c r="AU185" s="18" t="s">
        <v>21</v>
      </c>
    </row>
    <row r="186" s="2" customFormat="1" ht="22.9" customHeight="1">
      <c r="A186" s="39"/>
      <c r="B186" s="40"/>
      <c r="C186" s="221" t="s">
        <v>470</v>
      </c>
      <c r="D186" s="221" t="s">
        <v>279</v>
      </c>
      <c r="E186" s="222" t="s">
        <v>2424</v>
      </c>
      <c r="F186" s="223" t="s">
        <v>2425</v>
      </c>
      <c r="G186" s="224" t="s">
        <v>380</v>
      </c>
      <c r="H186" s="225">
        <v>1</v>
      </c>
      <c r="I186" s="226"/>
      <c r="J186" s="227">
        <f>ROUND(I186*H186,2)</f>
        <v>0</v>
      </c>
      <c r="K186" s="223" t="s">
        <v>1</v>
      </c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377</v>
      </c>
      <c r="AT186" s="232" t="s">
        <v>279</v>
      </c>
      <c r="AU186" s="232" t="s">
        <v>21</v>
      </c>
      <c r="AY186" s="18" t="s">
        <v>277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21</v>
      </c>
      <c r="BK186" s="233">
        <f>ROUND(I186*H186,2)</f>
        <v>0</v>
      </c>
      <c r="BL186" s="18" t="s">
        <v>377</v>
      </c>
      <c r="BM186" s="232" t="s">
        <v>648</v>
      </c>
    </row>
    <row r="187" s="2" customFormat="1">
      <c r="A187" s="39"/>
      <c r="B187" s="40"/>
      <c r="C187" s="41"/>
      <c r="D187" s="234" t="s">
        <v>286</v>
      </c>
      <c r="E187" s="41"/>
      <c r="F187" s="235" t="s">
        <v>2425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286</v>
      </c>
      <c r="AU187" s="18" t="s">
        <v>21</v>
      </c>
    </row>
    <row r="188" s="2" customFormat="1" ht="14.5" customHeight="1">
      <c r="A188" s="39"/>
      <c r="B188" s="40"/>
      <c r="C188" s="221" t="s">
        <v>476</v>
      </c>
      <c r="D188" s="221" t="s">
        <v>279</v>
      </c>
      <c r="E188" s="222" t="s">
        <v>2426</v>
      </c>
      <c r="F188" s="223" t="s">
        <v>2427</v>
      </c>
      <c r="G188" s="224" t="s">
        <v>380</v>
      </c>
      <c r="H188" s="225">
        <v>45</v>
      </c>
      <c r="I188" s="226"/>
      <c r="J188" s="227">
        <f>ROUND(I188*H188,2)</f>
        <v>0</v>
      </c>
      <c r="K188" s="223" t="s">
        <v>1</v>
      </c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377</v>
      </c>
      <c r="AT188" s="232" t="s">
        <v>279</v>
      </c>
      <c r="AU188" s="232" t="s">
        <v>21</v>
      </c>
      <c r="AY188" s="18" t="s">
        <v>277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21</v>
      </c>
      <c r="BK188" s="233">
        <f>ROUND(I188*H188,2)</f>
        <v>0</v>
      </c>
      <c r="BL188" s="18" t="s">
        <v>377</v>
      </c>
      <c r="BM188" s="232" t="s">
        <v>658</v>
      </c>
    </row>
    <row r="189" s="2" customFormat="1">
      <c r="A189" s="39"/>
      <c r="B189" s="40"/>
      <c r="C189" s="41"/>
      <c r="D189" s="234" t="s">
        <v>286</v>
      </c>
      <c r="E189" s="41"/>
      <c r="F189" s="235" t="s">
        <v>2427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286</v>
      </c>
      <c r="AU189" s="18" t="s">
        <v>21</v>
      </c>
    </row>
    <row r="190" s="2" customFormat="1" ht="14.5" customHeight="1">
      <c r="A190" s="39"/>
      <c r="B190" s="40"/>
      <c r="C190" s="221" t="s">
        <v>481</v>
      </c>
      <c r="D190" s="221" t="s">
        <v>279</v>
      </c>
      <c r="E190" s="222" t="s">
        <v>2428</v>
      </c>
      <c r="F190" s="223" t="s">
        <v>2429</v>
      </c>
      <c r="G190" s="224" t="s">
        <v>282</v>
      </c>
      <c r="H190" s="225">
        <v>38</v>
      </c>
      <c r="I190" s="226"/>
      <c r="J190" s="227">
        <f>ROUND(I190*H190,2)</f>
        <v>0</v>
      </c>
      <c r="K190" s="223" t="s">
        <v>1</v>
      </c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377</v>
      </c>
      <c r="AT190" s="232" t="s">
        <v>279</v>
      </c>
      <c r="AU190" s="232" t="s">
        <v>21</v>
      </c>
      <c r="AY190" s="18" t="s">
        <v>277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21</v>
      </c>
      <c r="BK190" s="233">
        <f>ROUND(I190*H190,2)</f>
        <v>0</v>
      </c>
      <c r="BL190" s="18" t="s">
        <v>377</v>
      </c>
      <c r="BM190" s="232" t="s">
        <v>669</v>
      </c>
    </row>
    <row r="191" s="2" customFormat="1">
      <c r="A191" s="39"/>
      <c r="B191" s="40"/>
      <c r="C191" s="41"/>
      <c r="D191" s="234" t="s">
        <v>286</v>
      </c>
      <c r="E191" s="41"/>
      <c r="F191" s="235" t="s">
        <v>2429</v>
      </c>
      <c r="G191" s="41"/>
      <c r="H191" s="41"/>
      <c r="I191" s="236"/>
      <c r="J191" s="41"/>
      <c r="K191" s="41"/>
      <c r="L191" s="45"/>
      <c r="M191" s="237"/>
      <c r="N191" s="23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286</v>
      </c>
      <c r="AU191" s="18" t="s">
        <v>21</v>
      </c>
    </row>
    <row r="192" s="2" customFormat="1" ht="20.5" customHeight="1">
      <c r="A192" s="39"/>
      <c r="B192" s="40"/>
      <c r="C192" s="221" t="s">
        <v>487</v>
      </c>
      <c r="D192" s="221" t="s">
        <v>279</v>
      </c>
      <c r="E192" s="222" t="s">
        <v>2430</v>
      </c>
      <c r="F192" s="223" t="s">
        <v>2431</v>
      </c>
      <c r="G192" s="224" t="s">
        <v>316</v>
      </c>
      <c r="H192" s="225">
        <v>0.016</v>
      </c>
      <c r="I192" s="226"/>
      <c r="J192" s="227">
        <f>ROUND(I192*H192,2)</f>
        <v>0</v>
      </c>
      <c r="K192" s="223" t="s">
        <v>1</v>
      </c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377</v>
      </c>
      <c r="AT192" s="232" t="s">
        <v>279</v>
      </c>
      <c r="AU192" s="232" t="s">
        <v>21</v>
      </c>
      <c r="AY192" s="18" t="s">
        <v>277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21</v>
      </c>
      <c r="BK192" s="233">
        <f>ROUND(I192*H192,2)</f>
        <v>0</v>
      </c>
      <c r="BL192" s="18" t="s">
        <v>377</v>
      </c>
      <c r="BM192" s="232" t="s">
        <v>680</v>
      </c>
    </row>
    <row r="193" s="2" customFormat="1">
      <c r="A193" s="39"/>
      <c r="B193" s="40"/>
      <c r="C193" s="41"/>
      <c r="D193" s="234" t="s">
        <v>286</v>
      </c>
      <c r="E193" s="41"/>
      <c r="F193" s="235" t="s">
        <v>2431</v>
      </c>
      <c r="G193" s="41"/>
      <c r="H193" s="41"/>
      <c r="I193" s="236"/>
      <c r="J193" s="41"/>
      <c r="K193" s="41"/>
      <c r="L193" s="45"/>
      <c r="M193" s="237"/>
      <c r="N193" s="23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286</v>
      </c>
      <c r="AU193" s="18" t="s">
        <v>21</v>
      </c>
    </row>
    <row r="194" s="12" customFormat="1" ht="25.92" customHeight="1">
      <c r="A194" s="12"/>
      <c r="B194" s="205"/>
      <c r="C194" s="206"/>
      <c r="D194" s="207" t="s">
        <v>75</v>
      </c>
      <c r="E194" s="208" t="s">
        <v>2432</v>
      </c>
      <c r="F194" s="208" t="s">
        <v>2433</v>
      </c>
      <c r="G194" s="206"/>
      <c r="H194" s="206"/>
      <c r="I194" s="209"/>
      <c r="J194" s="210">
        <f>BK194</f>
        <v>0</v>
      </c>
      <c r="K194" s="206"/>
      <c r="L194" s="211"/>
      <c r="M194" s="212"/>
      <c r="N194" s="213"/>
      <c r="O194" s="213"/>
      <c r="P194" s="214">
        <f>SUM(P195:P200)</f>
        <v>0</v>
      </c>
      <c r="Q194" s="213"/>
      <c r="R194" s="214">
        <f>SUM(R195:R200)</f>
        <v>0</v>
      </c>
      <c r="S194" s="213"/>
      <c r="T194" s="215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6" t="s">
        <v>21</v>
      </c>
      <c r="AT194" s="217" t="s">
        <v>75</v>
      </c>
      <c r="AU194" s="217" t="s">
        <v>76</v>
      </c>
      <c r="AY194" s="216" t="s">
        <v>277</v>
      </c>
      <c r="BK194" s="218">
        <f>SUM(BK195:BK200)</f>
        <v>0</v>
      </c>
    </row>
    <row r="195" s="2" customFormat="1" ht="20.5" customHeight="1">
      <c r="A195" s="39"/>
      <c r="B195" s="40"/>
      <c r="C195" s="221" t="s">
        <v>492</v>
      </c>
      <c r="D195" s="221" t="s">
        <v>279</v>
      </c>
      <c r="E195" s="222" t="s">
        <v>2434</v>
      </c>
      <c r="F195" s="223" t="s">
        <v>2435</v>
      </c>
      <c r="G195" s="224" t="s">
        <v>2436</v>
      </c>
      <c r="H195" s="225">
        <v>24</v>
      </c>
      <c r="I195" s="226"/>
      <c r="J195" s="227">
        <f>ROUND(I195*H195,2)</f>
        <v>0</v>
      </c>
      <c r="K195" s="223" t="s">
        <v>1</v>
      </c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284</v>
      </c>
      <c r="AT195" s="232" t="s">
        <v>279</v>
      </c>
      <c r="AU195" s="232" t="s">
        <v>21</v>
      </c>
      <c r="AY195" s="18" t="s">
        <v>277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21</v>
      </c>
      <c r="BK195" s="233">
        <f>ROUND(I195*H195,2)</f>
        <v>0</v>
      </c>
      <c r="BL195" s="18" t="s">
        <v>284</v>
      </c>
      <c r="BM195" s="232" t="s">
        <v>690</v>
      </c>
    </row>
    <row r="196" s="2" customFormat="1">
      <c r="A196" s="39"/>
      <c r="B196" s="40"/>
      <c r="C196" s="41"/>
      <c r="D196" s="234" t="s">
        <v>286</v>
      </c>
      <c r="E196" s="41"/>
      <c r="F196" s="235" t="s">
        <v>2435</v>
      </c>
      <c r="G196" s="41"/>
      <c r="H196" s="41"/>
      <c r="I196" s="236"/>
      <c r="J196" s="41"/>
      <c r="K196" s="41"/>
      <c r="L196" s="45"/>
      <c r="M196" s="237"/>
      <c r="N196" s="23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286</v>
      </c>
      <c r="AU196" s="18" t="s">
        <v>21</v>
      </c>
    </row>
    <row r="197" s="2" customFormat="1" ht="20.5" customHeight="1">
      <c r="A197" s="39"/>
      <c r="B197" s="40"/>
      <c r="C197" s="221" t="s">
        <v>498</v>
      </c>
      <c r="D197" s="221" t="s">
        <v>279</v>
      </c>
      <c r="E197" s="222" t="s">
        <v>2437</v>
      </c>
      <c r="F197" s="223" t="s">
        <v>2438</v>
      </c>
      <c r="G197" s="224" t="s">
        <v>2436</v>
      </c>
      <c r="H197" s="225">
        <v>10</v>
      </c>
      <c r="I197" s="226"/>
      <c r="J197" s="227">
        <f>ROUND(I197*H197,2)</f>
        <v>0</v>
      </c>
      <c r="K197" s="223" t="s">
        <v>1</v>
      </c>
      <c r="L197" s="45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284</v>
      </c>
      <c r="AT197" s="232" t="s">
        <v>279</v>
      </c>
      <c r="AU197" s="232" t="s">
        <v>21</v>
      </c>
      <c r="AY197" s="18" t="s">
        <v>277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21</v>
      </c>
      <c r="BK197" s="233">
        <f>ROUND(I197*H197,2)</f>
        <v>0</v>
      </c>
      <c r="BL197" s="18" t="s">
        <v>284</v>
      </c>
      <c r="BM197" s="232" t="s">
        <v>701</v>
      </c>
    </row>
    <row r="198" s="2" customFormat="1">
      <c r="A198" s="39"/>
      <c r="B198" s="40"/>
      <c r="C198" s="41"/>
      <c r="D198" s="234" t="s">
        <v>286</v>
      </c>
      <c r="E198" s="41"/>
      <c r="F198" s="235" t="s">
        <v>2438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286</v>
      </c>
      <c r="AU198" s="18" t="s">
        <v>21</v>
      </c>
    </row>
    <row r="199" s="2" customFormat="1" ht="14.5" customHeight="1">
      <c r="A199" s="39"/>
      <c r="B199" s="40"/>
      <c r="C199" s="221" t="s">
        <v>505</v>
      </c>
      <c r="D199" s="221" t="s">
        <v>279</v>
      </c>
      <c r="E199" s="222" t="s">
        <v>2439</v>
      </c>
      <c r="F199" s="223" t="s">
        <v>2440</v>
      </c>
      <c r="G199" s="224" t="s">
        <v>484</v>
      </c>
      <c r="H199" s="225">
        <v>20</v>
      </c>
      <c r="I199" s="226"/>
      <c r="J199" s="227">
        <f>ROUND(I199*H199,2)</f>
        <v>0</v>
      </c>
      <c r="K199" s="223" t="s">
        <v>1</v>
      </c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284</v>
      </c>
      <c r="AT199" s="232" t="s">
        <v>279</v>
      </c>
      <c r="AU199" s="232" t="s">
        <v>21</v>
      </c>
      <c r="AY199" s="18" t="s">
        <v>277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21</v>
      </c>
      <c r="BK199" s="233">
        <f>ROUND(I199*H199,2)</f>
        <v>0</v>
      </c>
      <c r="BL199" s="18" t="s">
        <v>284</v>
      </c>
      <c r="BM199" s="232" t="s">
        <v>712</v>
      </c>
    </row>
    <row r="200" s="2" customFormat="1">
      <c r="A200" s="39"/>
      <c r="B200" s="40"/>
      <c r="C200" s="41"/>
      <c r="D200" s="234" t="s">
        <v>286</v>
      </c>
      <c r="E200" s="41"/>
      <c r="F200" s="235" t="s">
        <v>2440</v>
      </c>
      <c r="G200" s="41"/>
      <c r="H200" s="41"/>
      <c r="I200" s="236"/>
      <c r="J200" s="41"/>
      <c r="K200" s="41"/>
      <c r="L200" s="45"/>
      <c r="M200" s="293"/>
      <c r="N200" s="294"/>
      <c r="O200" s="295"/>
      <c r="P200" s="295"/>
      <c r="Q200" s="295"/>
      <c r="R200" s="295"/>
      <c r="S200" s="295"/>
      <c r="T200" s="29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286</v>
      </c>
      <c r="AU200" s="18" t="s">
        <v>21</v>
      </c>
    </row>
    <row r="201" s="2" customFormat="1" ht="6.96" customHeight="1">
      <c r="A201" s="39"/>
      <c r="B201" s="67"/>
      <c r="C201" s="68"/>
      <c r="D201" s="68"/>
      <c r="E201" s="68"/>
      <c r="F201" s="68"/>
      <c r="G201" s="68"/>
      <c r="H201" s="68"/>
      <c r="I201" s="68"/>
      <c r="J201" s="68"/>
      <c r="K201" s="68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kcTH7W+sUI34+2dcEIMIhMYGJH20WnQHJAzk/ZP2ZpzlYDoNRgbXxVIsBJduSN2sR6DS3FsHV1fbwVCek3YNaA==" hashValue="3fx/jxrOk7On+JCQQZZ5SUTgkgDW7ST0cExCTYp2wiXyT7pNB+Jh3dCRknEXTpEUSZAfOORcyw5yvisbfhAgRQ==" algorithmName="SHA-512" password="CC35"/>
  <autoFilter ref="C120:K20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117188" style="1" customWidth="1"/>
    <col min="3" max="3" width="4.105469" style="1" customWidth="1"/>
    <col min="4" max="4" width="4.335938" style="1" customWidth="1"/>
    <col min="5" max="5" width="17.10547" style="1" customWidth="1"/>
    <col min="6" max="6" width="50.77734" style="1" customWidth="1"/>
    <col min="7" max="7" width="7.445313" style="1" customWidth="1"/>
    <col min="8" max="8" width="13.99609" style="1" customWidth="1"/>
    <col min="9" max="9" width="15.77734" style="1" customWidth="1"/>
    <col min="10" max="10" width="22.33594" style="1" customWidth="1"/>
    <col min="11" max="11" width="22.33594" style="1" customWidth="1"/>
    <col min="12" max="12" width="9.335938" style="1" customWidth="1"/>
    <col min="13" max="13" width="10.77734" style="1" hidden="1" customWidth="1"/>
    <col min="14" max="14" width="8.886719" style="1" hidden="1"/>
    <col min="15" max="15" width="14.10547" style="1" hidden="1" customWidth="1"/>
    <col min="16" max="16" width="14.10547" style="1" hidden="1" customWidth="1"/>
    <col min="17" max="17" width="14.10547" style="1" hidden="1" customWidth="1"/>
    <col min="18" max="18" width="14.10547" style="1" hidden="1" customWidth="1"/>
    <col min="19" max="19" width="14.10547" style="1" hidden="1" customWidth="1"/>
    <col min="20" max="20" width="14.10547" style="1" hidden="1" customWidth="1"/>
    <col min="21" max="21" width="16.33594" style="1" hidden="1" customWidth="1"/>
    <col min="22" max="22" width="12.33594" style="1" customWidth="1"/>
    <col min="23" max="23" width="16.33594" style="1" customWidth="1"/>
    <col min="24" max="24" width="12.33594" style="1" customWidth="1"/>
    <col min="25" max="25" width="14.99609" style="1" customWidth="1"/>
    <col min="26" max="26" width="10.99609" style="1" customWidth="1"/>
    <col min="27" max="27" width="14.99609" style="1" customWidth="1"/>
    <col min="28" max="28" width="16.33594" style="1" customWidth="1"/>
    <col min="29" max="29" width="10.99609" style="1" customWidth="1"/>
    <col min="30" max="30" width="14.99609" style="1" customWidth="1"/>
    <col min="31" max="31" width="16.33594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85</v>
      </c>
    </row>
    <row r="4" s="1" customFormat="1" ht="24.96" customHeight="1">
      <c r="B4" s="21"/>
      <c r="D4" s="140" t="s">
        <v>99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4.5" customHeight="1">
      <c r="B7" s="21"/>
      <c r="E7" s="143" t="str">
        <f>'Rekapitulace stavby'!K6</f>
        <v>Stavební úpravy a změna užívání části objektu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4.5" customHeight="1">
      <c r="A9" s="39"/>
      <c r="B9" s="45"/>
      <c r="C9" s="39"/>
      <c r="D9" s="39"/>
      <c r="E9" s="144" t="s">
        <v>2441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19</v>
      </c>
      <c r="E11" s="39"/>
      <c r="F11" s="145" t="s">
        <v>1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22</v>
      </c>
      <c r="E12" s="39"/>
      <c r="F12" s="145" t="s">
        <v>28</v>
      </c>
      <c r="G12" s="39"/>
      <c r="H12" s="39"/>
      <c r="I12" s="142" t="s">
        <v>24</v>
      </c>
      <c r="J12" s="146" t="str">
        <f>'Rekapitulace stavby'!AN8</f>
        <v>30. 12. 2016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26</v>
      </c>
      <c r="E14" s="39"/>
      <c r="F14" s="39"/>
      <c r="G14" s="39"/>
      <c r="H14" s="39"/>
      <c r="I14" s="142" t="s">
        <v>27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29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30</v>
      </c>
      <c r="E17" s="39"/>
      <c r="F17" s="39"/>
      <c r="G17" s="39"/>
      <c r="H17" s="39"/>
      <c r="I17" s="142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32</v>
      </c>
      <c r="E20" s="39"/>
      <c r="F20" s="39"/>
      <c r="G20" s="39"/>
      <c r="H20" s="39"/>
      <c r="I20" s="142" t="s">
        <v>27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29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27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tr">
        <f>IF('Rekapitulace stavby'!E20="","",'Rekapitulace stavby'!E20)</f>
        <v xml:space="preserve"> </v>
      </c>
      <c r="F24" s="39"/>
      <c r="G24" s="39"/>
      <c r="H24" s="39"/>
      <c r="I24" s="142" t="s">
        <v>29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4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36</v>
      </c>
      <c r="E30" s="39"/>
      <c r="F30" s="39"/>
      <c r="G30" s="39"/>
      <c r="H30" s="39"/>
      <c r="I30" s="39"/>
      <c r="J30" s="154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38</v>
      </c>
      <c r="G32" s="39"/>
      <c r="H32" s="39"/>
      <c r="I32" s="155" t="s">
        <v>37</v>
      </c>
      <c r="J32" s="155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40</v>
      </c>
      <c r="E33" s="142" t="s">
        <v>41</v>
      </c>
      <c r="F33" s="157">
        <f>ROUND((SUM(BE118:BE224)),  2)</f>
        <v>0</v>
      </c>
      <c r="G33" s="39"/>
      <c r="H33" s="39"/>
      <c r="I33" s="158">
        <v>0.20999999999999999</v>
      </c>
      <c r="J33" s="157">
        <f>ROUND(((SUM(BE118:BE224))*I33),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42</v>
      </c>
      <c r="F34" s="157">
        <f>ROUND((SUM(BF118:BF224)),  2)</f>
        <v>0</v>
      </c>
      <c r="G34" s="39"/>
      <c r="H34" s="39"/>
      <c r="I34" s="158">
        <v>0.14999999999999999</v>
      </c>
      <c r="J34" s="157">
        <f>ROUND(((SUM(BF118:BF224))*I34),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43</v>
      </c>
      <c r="F35" s="157">
        <f>ROUND((SUM(BG118:BG224)),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44</v>
      </c>
      <c r="F36" s="157">
        <f>ROUND((SUM(BH118:BH224)),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45</v>
      </c>
      <c r="F37" s="157">
        <f>ROUND((SUM(BI118:BI224)),  2)</f>
        <v>0</v>
      </c>
      <c r="G37" s="39"/>
      <c r="H37" s="39"/>
      <c r="I37" s="158">
        <v>0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46</v>
      </c>
      <c r="E39" s="161"/>
      <c r="F39" s="161"/>
      <c r="G39" s="162" t="s">
        <v>47</v>
      </c>
      <c r="H39" s="163" t="s">
        <v>48</v>
      </c>
      <c r="I39" s="161"/>
      <c r="J39" s="164">
        <f>SUM(J30:J37)</f>
        <v>0</v>
      </c>
      <c r="K39" s="165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51</v>
      </c>
      <c r="E61" s="169"/>
      <c r="F61" s="170" t="s">
        <v>52</v>
      </c>
      <c r="G61" s="168" t="s">
        <v>51</v>
      </c>
      <c r="H61" s="169"/>
      <c r="I61" s="169"/>
      <c r="J61" s="171" t="s">
        <v>52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2"/>
      <c r="F65" s="172"/>
      <c r="G65" s="166" t="s">
        <v>54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51</v>
      </c>
      <c r="E76" s="169"/>
      <c r="F76" s="170" t="s">
        <v>52</v>
      </c>
      <c r="G76" s="168" t="s">
        <v>51</v>
      </c>
      <c r="H76" s="169"/>
      <c r="I76" s="169"/>
      <c r="J76" s="171" t="s">
        <v>52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225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4.5" customHeight="1">
      <c r="A85" s="39"/>
      <c r="B85" s="40"/>
      <c r="C85" s="41"/>
      <c r="D85" s="41"/>
      <c r="E85" s="177" t="str">
        <f>E7</f>
        <v>Stavební úpravy a změna užívání části objektu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4.5" customHeight="1">
      <c r="A87" s="39"/>
      <c r="B87" s="40"/>
      <c r="C87" s="41"/>
      <c r="D87" s="41"/>
      <c r="E87" s="77" t="str">
        <f>E9</f>
        <v>el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 xml:space="preserve"> </v>
      </c>
      <c r="G89" s="41"/>
      <c r="H89" s="41"/>
      <c r="I89" s="33" t="s">
        <v>24</v>
      </c>
      <c r="J89" s="80" t="str">
        <f>IF(J12="","",J12)</f>
        <v>30. 12. 2016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4.9" customHeight="1">
      <c r="A91" s="39"/>
      <c r="B91" s="40"/>
      <c r="C91" s="33" t="s">
        <v>26</v>
      </c>
      <c r="D91" s="41"/>
      <c r="E91" s="41"/>
      <c r="F91" s="28" t="str">
        <f>E15</f>
        <v xml:space="preserve"> 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4.9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226</v>
      </c>
      <c r="D94" s="179"/>
      <c r="E94" s="179"/>
      <c r="F94" s="179"/>
      <c r="G94" s="179"/>
      <c r="H94" s="179"/>
      <c r="I94" s="179"/>
      <c r="J94" s="180" t="s">
        <v>227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228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229</v>
      </c>
    </row>
    <row r="97" s="9" customFormat="1" ht="24.96" customHeight="1">
      <c r="A97" s="9"/>
      <c r="B97" s="182"/>
      <c r="C97" s="183"/>
      <c r="D97" s="184" t="s">
        <v>240</v>
      </c>
      <c r="E97" s="185"/>
      <c r="F97" s="185"/>
      <c r="G97" s="185"/>
      <c r="H97" s="185"/>
      <c r="I97" s="185"/>
      <c r="J97" s="186">
        <f>J119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2442</v>
      </c>
      <c r="E98" s="191"/>
      <c r="F98" s="191"/>
      <c r="G98" s="191"/>
      <c r="H98" s="191"/>
      <c r="I98" s="191"/>
      <c r="J98" s="192">
        <f>J120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262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4.5" customHeight="1">
      <c r="A108" s="39"/>
      <c r="B108" s="40"/>
      <c r="C108" s="41"/>
      <c r="D108" s="41"/>
      <c r="E108" s="177" t="str">
        <f>E7</f>
        <v>Stavební úpravy a změna užívání části objektu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4.5" customHeight="1">
      <c r="A110" s="39"/>
      <c r="B110" s="40"/>
      <c r="C110" s="41"/>
      <c r="D110" s="41"/>
      <c r="E110" s="77" t="str">
        <f>E9</f>
        <v>el - Elektroinstalace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22</v>
      </c>
      <c r="D112" s="41"/>
      <c r="E112" s="41"/>
      <c r="F112" s="28" t="str">
        <f>F12</f>
        <v xml:space="preserve"> </v>
      </c>
      <c r="G112" s="41"/>
      <c r="H112" s="41"/>
      <c r="I112" s="33" t="s">
        <v>24</v>
      </c>
      <c r="J112" s="80" t="str">
        <f>IF(J12="","",J12)</f>
        <v>30. 12. 2016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4.9" customHeight="1">
      <c r="A114" s="39"/>
      <c r="B114" s="40"/>
      <c r="C114" s="33" t="s">
        <v>26</v>
      </c>
      <c r="D114" s="41"/>
      <c r="E114" s="41"/>
      <c r="F114" s="28" t="str">
        <f>E15</f>
        <v xml:space="preserve"> </v>
      </c>
      <c r="G114" s="41"/>
      <c r="H114" s="41"/>
      <c r="I114" s="33" t="s">
        <v>32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4.9" customHeight="1">
      <c r="A115" s="39"/>
      <c r="B115" s="40"/>
      <c r="C115" s="33" t="s">
        <v>30</v>
      </c>
      <c r="D115" s="41"/>
      <c r="E115" s="41"/>
      <c r="F115" s="28" t="str">
        <f>IF(E18="","",E18)</f>
        <v>Vyplň údaj</v>
      </c>
      <c r="G115" s="41"/>
      <c r="H115" s="41"/>
      <c r="I115" s="33" t="s">
        <v>34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4"/>
      <c r="B117" s="195"/>
      <c r="C117" s="196" t="s">
        <v>263</v>
      </c>
      <c r="D117" s="197" t="s">
        <v>61</v>
      </c>
      <c r="E117" s="197" t="s">
        <v>57</v>
      </c>
      <c r="F117" s="197" t="s">
        <v>58</v>
      </c>
      <c r="G117" s="197" t="s">
        <v>264</v>
      </c>
      <c r="H117" s="197" t="s">
        <v>265</v>
      </c>
      <c r="I117" s="197" t="s">
        <v>266</v>
      </c>
      <c r="J117" s="197" t="s">
        <v>227</v>
      </c>
      <c r="K117" s="198" t="s">
        <v>267</v>
      </c>
      <c r="L117" s="199"/>
      <c r="M117" s="101" t="s">
        <v>1</v>
      </c>
      <c r="N117" s="102" t="s">
        <v>40</v>
      </c>
      <c r="O117" s="102" t="s">
        <v>268</v>
      </c>
      <c r="P117" s="102" t="s">
        <v>269</v>
      </c>
      <c r="Q117" s="102" t="s">
        <v>270</v>
      </c>
      <c r="R117" s="102" t="s">
        <v>271</v>
      </c>
      <c r="S117" s="102" t="s">
        <v>272</v>
      </c>
      <c r="T117" s="103" t="s">
        <v>273</v>
      </c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/>
      <c r="AE117" s="194"/>
    </row>
    <row r="118" s="2" customFormat="1" ht="22.8" customHeight="1">
      <c r="A118" s="39"/>
      <c r="B118" s="40"/>
      <c r="C118" s="108" t="s">
        <v>274</v>
      </c>
      <c r="D118" s="41"/>
      <c r="E118" s="41"/>
      <c r="F118" s="41"/>
      <c r="G118" s="41"/>
      <c r="H118" s="41"/>
      <c r="I118" s="41"/>
      <c r="J118" s="200">
        <f>BK118</f>
        <v>0</v>
      </c>
      <c r="K118" s="41"/>
      <c r="L118" s="45"/>
      <c r="M118" s="104"/>
      <c r="N118" s="201"/>
      <c r="O118" s="105"/>
      <c r="P118" s="202">
        <f>P119</f>
        <v>0</v>
      </c>
      <c r="Q118" s="105"/>
      <c r="R118" s="202">
        <f>R119</f>
        <v>0</v>
      </c>
      <c r="S118" s="105"/>
      <c r="T118" s="203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229</v>
      </c>
      <c r="BK118" s="204">
        <f>BK119</f>
        <v>0</v>
      </c>
    </row>
    <row r="119" s="12" customFormat="1" ht="25.92" customHeight="1">
      <c r="A119" s="12"/>
      <c r="B119" s="205"/>
      <c r="C119" s="206"/>
      <c r="D119" s="207" t="s">
        <v>75</v>
      </c>
      <c r="E119" s="208" t="s">
        <v>1179</v>
      </c>
      <c r="F119" s="208" t="s">
        <v>1180</v>
      </c>
      <c r="G119" s="206"/>
      <c r="H119" s="206"/>
      <c r="I119" s="209"/>
      <c r="J119" s="210">
        <f>BK119</f>
        <v>0</v>
      </c>
      <c r="K119" s="206"/>
      <c r="L119" s="211"/>
      <c r="M119" s="212"/>
      <c r="N119" s="213"/>
      <c r="O119" s="213"/>
      <c r="P119" s="214">
        <f>P120</f>
        <v>0</v>
      </c>
      <c r="Q119" s="213"/>
      <c r="R119" s="214">
        <f>R120</f>
        <v>0</v>
      </c>
      <c r="S119" s="213"/>
      <c r="T119" s="215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6" t="s">
        <v>85</v>
      </c>
      <c r="AT119" s="217" t="s">
        <v>75</v>
      </c>
      <c r="AU119" s="217" t="s">
        <v>76</v>
      </c>
      <c r="AY119" s="216" t="s">
        <v>277</v>
      </c>
      <c r="BK119" s="218">
        <f>BK120</f>
        <v>0</v>
      </c>
    </row>
    <row r="120" s="12" customFormat="1" ht="22.8" customHeight="1">
      <c r="A120" s="12"/>
      <c r="B120" s="205"/>
      <c r="C120" s="206"/>
      <c r="D120" s="207" t="s">
        <v>75</v>
      </c>
      <c r="E120" s="219" t="s">
        <v>2443</v>
      </c>
      <c r="F120" s="219" t="s">
        <v>2444</v>
      </c>
      <c r="G120" s="206"/>
      <c r="H120" s="206"/>
      <c r="I120" s="209"/>
      <c r="J120" s="220">
        <f>BK120</f>
        <v>0</v>
      </c>
      <c r="K120" s="206"/>
      <c r="L120" s="211"/>
      <c r="M120" s="212"/>
      <c r="N120" s="213"/>
      <c r="O120" s="213"/>
      <c r="P120" s="214">
        <f>SUM(P121:P224)</f>
        <v>0</v>
      </c>
      <c r="Q120" s="213"/>
      <c r="R120" s="214">
        <f>SUM(R121:R224)</f>
        <v>0</v>
      </c>
      <c r="S120" s="213"/>
      <c r="T120" s="215">
        <f>SUM(T121:T224)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85</v>
      </c>
      <c r="AT120" s="217" t="s">
        <v>75</v>
      </c>
      <c r="AU120" s="217" t="s">
        <v>21</v>
      </c>
      <c r="AY120" s="216" t="s">
        <v>277</v>
      </c>
      <c r="BK120" s="218">
        <f>SUM(BK121:BK224)</f>
        <v>0</v>
      </c>
    </row>
    <row r="121" s="2" customFormat="1" ht="14.5" customHeight="1">
      <c r="A121" s="39"/>
      <c r="B121" s="40"/>
      <c r="C121" s="221" t="s">
        <v>21</v>
      </c>
      <c r="D121" s="221" t="s">
        <v>279</v>
      </c>
      <c r="E121" s="222" t="s">
        <v>2445</v>
      </c>
      <c r="F121" s="223" t="s">
        <v>2446</v>
      </c>
      <c r="G121" s="224" t="s">
        <v>607</v>
      </c>
      <c r="H121" s="225">
        <v>225</v>
      </c>
      <c r="I121" s="226"/>
      <c r="J121" s="227">
        <f>ROUND(I121*H121,2)</f>
        <v>0</v>
      </c>
      <c r="K121" s="223" t="s">
        <v>1</v>
      </c>
      <c r="L121" s="45"/>
      <c r="M121" s="228" t="s">
        <v>1</v>
      </c>
      <c r="N121" s="229" t="s">
        <v>41</v>
      </c>
      <c r="O121" s="92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2" t="s">
        <v>377</v>
      </c>
      <c r="AT121" s="232" t="s">
        <v>279</v>
      </c>
      <c r="AU121" s="232" t="s">
        <v>85</v>
      </c>
      <c r="AY121" s="18" t="s">
        <v>277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18" t="s">
        <v>21</v>
      </c>
      <c r="BK121" s="233">
        <f>ROUND(I121*H121,2)</f>
        <v>0</v>
      </c>
      <c r="BL121" s="18" t="s">
        <v>377</v>
      </c>
      <c r="BM121" s="232" t="s">
        <v>85</v>
      </c>
    </row>
    <row r="122" s="2" customFormat="1">
      <c r="A122" s="39"/>
      <c r="B122" s="40"/>
      <c r="C122" s="41"/>
      <c r="D122" s="234" t="s">
        <v>286</v>
      </c>
      <c r="E122" s="41"/>
      <c r="F122" s="235" t="s">
        <v>2446</v>
      </c>
      <c r="G122" s="41"/>
      <c r="H122" s="41"/>
      <c r="I122" s="236"/>
      <c r="J122" s="41"/>
      <c r="K122" s="41"/>
      <c r="L122" s="45"/>
      <c r="M122" s="237"/>
      <c r="N122" s="238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286</v>
      </c>
      <c r="AU122" s="18" t="s">
        <v>85</v>
      </c>
    </row>
    <row r="123" s="2" customFormat="1" ht="14.5" customHeight="1">
      <c r="A123" s="39"/>
      <c r="B123" s="40"/>
      <c r="C123" s="221" t="s">
        <v>85</v>
      </c>
      <c r="D123" s="221" t="s">
        <v>279</v>
      </c>
      <c r="E123" s="222" t="s">
        <v>2447</v>
      </c>
      <c r="F123" s="223" t="s">
        <v>2448</v>
      </c>
      <c r="G123" s="224" t="s">
        <v>607</v>
      </c>
      <c r="H123" s="225">
        <v>160</v>
      </c>
      <c r="I123" s="226"/>
      <c r="J123" s="227">
        <f>ROUND(I123*H123,2)</f>
        <v>0</v>
      </c>
      <c r="K123" s="223" t="s">
        <v>1</v>
      </c>
      <c r="L123" s="45"/>
      <c r="M123" s="228" t="s">
        <v>1</v>
      </c>
      <c r="N123" s="229" t="s">
        <v>41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377</v>
      </c>
      <c r="AT123" s="232" t="s">
        <v>279</v>
      </c>
      <c r="AU123" s="232" t="s">
        <v>85</v>
      </c>
      <c r="AY123" s="18" t="s">
        <v>277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21</v>
      </c>
      <c r="BK123" s="233">
        <f>ROUND(I123*H123,2)</f>
        <v>0</v>
      </c>
      <c r="BL123" s="18" t="s">
        <v>377</v>
      </c>
      <c r="BM123" s="232" t="s">
        <v>284</v>
      </c>
    </row>
    <row r="124" s="2" customFormat="1">
      <c r="A124" s="39"/>
      <c r="B124" s="40"/>
      <c r="C124" s="41"/>
      <c r="D124" s="234" t="s">
        <v>286</v>
      </c>
      <c r="E124" s="41"/>
      <c r="F124" s="235" t="s">
        <v>2448</v>
      </c>
      <c r="G124" s="41"/>
      <c r="H124" s="41"/>
      <c r="I124" s="236"/>
      <c r="J124" s="41"/>
      <c r="K124" s="41"/>
      <c r="L124" s="45"/>
      <c r="M124" s="237"/>
      <c r="N124" s="238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286</v>
      </c>
      <c r="AU124" s="18" t="s">
        <v>85</v>
      </c>
    </row>
    <row r="125" s="2" customFormat="1" ht="14.5" customHeight="1">
      <c r="A125" s="39"/>
      <c r="B125" s="40"/>
      <c r="C125" s="221" t="s">
        <v>294</v>
      </c>
      <c r="D125" s="221" t="s">
        <v>279</v>
      </c>
      <c r="E125" s="222" t="s">
        <v>2449</v>
      </c>
      <c r="F125" s="223" t="s">
        <v>2450</v>
      </c>
      <c r="G125" s="224" t="s">
        <v>607</v>
      </c>
      <c r="H125" s="225">
        <v>40</v>
      </c>
      <c r="I125" s="226"/>
      <c r="J125" s="227">
        <f>ROUND(I125*H125,2)</f>
        <v>0</v>
      </c>
      <c r="K125" s="223" t="s">
        <v>1</v>
      </c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377</v>
      </c>
      <c r="AT125" s="232" t="s">
        <v>279</v>
      </c>
      <c r="AU125" s="232" t="s">
        <v>85</v>
      </c>
      <c r="AY125" s="18" t="s">
        <v>277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21</v>
      </c>
      <c r="BK125" s="233">
        <f>ROUND(I125*H125,2)</f>
        <v>0</v>
      </c>
      <c r="BL125" s="18" t="s">
        <v>377</v>
      </c>
      <c r="BM125" s="232" t="s">
        <v>313</v>
      </c>
    </row>
    <row r="126" s="2" customFormat="1">
      <c r="A126" s="39"/>
      <c r="B126" s="40"/>
      <c r="C126" s="41"/>
      <c r="D126" s="234" t="s">
        <v>286</v>
      </c>
      <c r="E126" s="41"/>
      <c r="F126" s="235" t="s">
        <v>2450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286</v>
      </c>
      <c r="AU126" s="18" t="s">
        <v>85</v>
      </c>
    </row>
    <row r="127" s="2" customFormat="1" ht="14.5" customHeight="1">
      <c r="A127" s="39"/>
      <c r="B127" s="40"/>
      <c r="C127" s="221" t="s">
        <v>284</v>
      </c>
      <c r="D127" s="221" t="s">
        <v>279</v>
      </c>
      <c r="E127" s="222" t="s">
        <v>2451</v>
      </c>
      <c r="F127" s="223" t="s">
        <v>2452</v>
      </c>
      <c r="G127" s="224" t="s">
        <v>607</v>
      </c>
      <c r="H127" s="225">
        <v>60</v>
      </c>
      <c r="I127" s="226"/>
      <c r="J127" s="227">
        <f>ROUND(I127*H127,2)</f>
        <v>0</v>
      </c>
      <c r="K127" s="223" t="s">
        <v>1</v>
      </c>
      <c r="L127" s="45"/>
      <c r="M127" s="228" t="s">
        <v>1</v>
      </c>
      <c r="N127" s="229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377</v>
      </c>
      <c r="AT127" s="232" t="s">
        <v>279</v>
      </c>
      <c r="AU127" s="232" t="s">
        <v>85</v>
      </c>
      <c r="AY127" s="18" t="s">
        <v>277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21</v>
      </c>
      <c r="BK127" s="233">
        <f>ROUND(I127*H127,2)</f>
        <v>0</v>
      </c>
      <c r="BL127" s="18" t="s">
        <v>377</v>
      </c>
      <c r="BM127" s="232" t="s">
        <v>326</v>
      </c>
    </row>
    <row r="128" s="2" customFormat="1">
      <c r="A128" s="39"/>
      <c r="B128" s="40"/>
      <c r="C128" s="41"/>
      <c r="D128" s="234" t="s">
        <v>286</v>
      </c>
      <c r="E128" s="41"/>
      <c r="F128" s="235" t="s">
        <v>2452</v>
      </c>
      <c r="G128" s="41"/>
      <c r="H128" s="41"/>
      <c r="I128" s="236"/>
      <c r="J128" s="41"/>
      <c r="K128" s="41"/>
      <c r="L128" s="45"/>
      <c r="M128" s="237"/>
      <c r="N128" s="238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286</v>
      </c>
      <c r="AU128" s="18" t="s">
        <v>85</v>
      </c>
    </row>
    <row r="129" s="2" customFormat="1" ht="14.5" customHeight="1">
      <c r="A129" s="39"/>
      <c r="B129" s="40"/>
      <c r="C129" s="221" t="s">
        <v>308</v>
      </c>
      <c r="D129" s="221" t="s">
        <v>279</v>
      </c>
      <c r="E129" s="222" t="s">
        <v>2453</v>
      </c>
      <c r="F129" s="223" t="s">
        <v>2454</v>
      </c>
      <c r="G129" s="224" t="s">
        <v>607</v>
      </c>
      <c r="H129" s="225">
        <v>60</v>
      </c>
      <c r="I129" s="226"/>
      <c r="J129" s="227">
        <f>ROUND(I129*H129,2)</f>
        <v>0</v>
      </c>
      <c r="K129" s="223" t="s">
        <v>1</v>
      </c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377</v>
      </c>
      <c r="AT129" s="232" t="s">
        <v>279</v>
      </c>
      <c r="AU129" s="232" t="s">
        <v>85</v>
      </c>
      <c r="AY129" s="18" t="s">
        <v>277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21</v>
      </c>
      <c r="BK129" s="233">
        <f>ROUND(I129*H129,2)</f>
        <v>0</v>
      </c>
      <c r="BL129" s="18" t="s">
        <v>377</v>
      </c>
      <c r="BM129" s="232" t="s">
        <v>339</v>
      </c>
    </row>
    <row r="130" s="2" customFormat="1">
      <c r="A130" s="39"/>
      <c r="B130" s="40"/>
      <c r="C130" s="41"/>
      <c r="D130" s="234" t="s">
        <v>286</v>
      </c>
      <c r="E130" s="41"/>
      <c r="F130" s="235" t="s">
        <v>2454</v>
      </c>
      <c r="G130" s="41"/>
      <c r="H130" s="41"/>
      <c r="I130" s="236"/>
      <c r="J130" s="41"/>
      <c r="K130" s="41"/>
      <c r="L130" s="45"/>
      <c r="M130" s="237"/>
      <c r="N130" s="23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286</v>
      </c>
      <c r="AU130" s="18" t="s">
        <v>85</v>
      </c>
    </row>
    <row r="131" s="2" customFormat="1" ht="14.5" customHeight="1">
      <c r="A131" s="39"/>
      <c r="B131" s="40"/>
      <c r="C131" s="221" t="s">
        <v>313</v>
      </c>
      <c r="D131" s="221" t="s">
        <v>279</v>
      </c>
      <c r="E131" s="222" t="s">
        <v>2455</v>
      </c>
      <c r="F131" s="223" t="s">
        <v>2456</v>
      </c>
      <c r="G131" s="224" t="s">
        <v>607</v>
      </c>
      <c r="H131" s="225">
        <v>95</v>
      </c>
      <c r="I131" s="226"/>
      <c r="J131" s="227">
        <f>ROUND(I131*H131,2)</f>
        <v>0</v>
      </c>
      <c r="K131" s="223" t="s">
        <v>1</v>
      </c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377</v>
      </c>
      <c r="AT131" s="232" t="s">
        <v>279</v>
      </c>
      <c r="AU131" s="232" t="s">
        <v>85</v>
      </c>
      <c r="AY131" s="18" t="s">
        <v>277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21</v>
      </c>
      <c r="BK131" s="233">
        <f>ROUND(I131*H131,2)</f>
        <v>0</v>
      </c>
      <c r="BL131" s="18" t="s">
        <v>377</v>
      </c>
      <c r="BM131" s="232" t="s">
        <v>353</v>
      </c>
    </row>
    <row r="132" s="2" customFormat="1">
      <c r="A132" s="39"/>
      <c r="B132" s="40"/>
      <c r="C132" s="41"/>
      <c r="D132" s="234" t="s">
        <v>286</v>
      </c>
      <c r="E132" s="41"/>
      <c r="F132" s="235" t="s">
        <v>2456</v>
      </c>
      <c r="G132" s="41"/>
      <c r="H132" s="41"/>
      <c r="I132" s="236"/>
      <c r="J132" s="41"/>
      <c r="K132" s="41"/>
      <c r="L132" s="45"/>
      <c r="M132" s="237"/>
      <c r="N132" s="23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286</v>
      </c>
      <c r="AU132" s="18" t="s">
        <v>85</v>
      </c>
    </row>
    <row r="133" s="2" customFormat="1" ht="14.5" customHeight="1">
      <c r="A133" s="39"/>
      <c r="B133" s="40"/>
      <c r="C133" s="221" t="s">
        <v>320</v>
      </c>
      <c r="D133" s="221" t="s">
        <v>279</v>
      </c>
      <c r="E133" s="222" t="s">
        <v>2457</v>
      </c>
      <c r="F133" s="223" t="s">
        <v>2458</v>
      </c>
      <c r="G133" s="224" t="s">
        <v>607</v>
      </c>
      <c r="H133" s="225">
        <v>20</v>
      </c>
      <c r="I133" s="226"/>
      <c r="J133" s="227">
        <f>ROUND(I133*H133,2)</f>
        <v>0</v>
      </c>
      <c r="K133" s="223" t="s">
        <v>1</v>
      </c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377</v>
      </c>
      <c r="AT133" s="232" t="s">
        <v>279</v>
      </c>
      <c r="AU133" s="232" t="s">
        <v>85</v>
      </c>
      <c r="AY133" s="18" t="s">
        <v>277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21</v>
      </c>
      <c r="BK133" s="233">
        <f>ROUND(I133*H133,2)</f>
        <v>0</v>
      </c>
      <c r="BL133" s="18" t="s">
        <v>377</v>
      </c>
      <c r="BM133" s="232" t="s">
        <v>364</v>
      </c>
    </row>
    <row r="134" s="2" customFormat="1">
      <c r="A134" s="39"/>
      <c r="B134" s="40"/>
      <c r="C134" s="41"/>
      <c r="D134" s="234" t="s">
        <v>286</v>
      </c>
      <c r="E134" s="41"/>
      <c r="F134" s="235" t="s">
        <v>2458</v>
      </c>
      <c r="G134" s="41"/>
      <c r="H134" s="41"/>
      <c r="I134" s="236"/>
      <c r="J134" s="41"/>
      <c r="K134" s="41"/>
      <c r="L134" s="45"/>
      <c r="M134" s="237"/>
      <c r="N134" s="23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286</v>
      </c>
      <c r="AU134" s="18" t="s">
        <v>85</v>
      </c>
    </row>
    <row r="135" s="2" customFormat="1" ht="14.5" customHeight="1">
      <c r="A135" s="39"/>
      <c r="B135" s="40"/>
      <c r="C135" s="221" t="s">
        <v>326</v>
      </c>
      <c r="D135" s="221" t="s">
        <v>279</v>
      </c>
      <c r="E135" s="222" t="s">
        <v>2459</v>
      </c>
      <c r="F135" s="223" t="s">
        <v>2460</v>
      </c>
      <c r="G135" s="224" t="s">
        <v>2220</v>
      </c>
      <c r="H135" s="225">
        <v>25</v>
      </c>
      <c r="I135" s="226"/>
      <c r="J135" s="227">
        <f>ROUND(I135*H135,2)</f>
        <v>0</v>
      </c>
      <c r="K135" s="223" t="s">
        <v>1</v>
      </c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377</v>
      </c>
      <c r="AT135" s="232" t="s">
        <v>279</v>
      </c>
      <c r="AU135" s="232" t="s">
        <v>85</v>
      </c>
      <c r="AY135" s="18" t="s">
        <v>277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21</v>
      </c>
      <c r="BK135" s="233">
        <f>ROUND(I135*H135,2)</f>
        <v>0</v>
      </c>
      <c r="BL135" s="18" t="s">
        <v>377</v>
      </c>
      <c r="BM135" s="232" t="s">
        <v>377</v>
      </c>
    </row>
    <row r="136" s="2" customFormat="1">
      <c r="A136" s="39"/>
      <c r="B136" s="40"/>
      <c r="C136" s="41"/>
      <c r="D136" s="234" t="s">
        <v>286</v>
      </c>
      <c r="E136" s="41"/>
      <c r="F136" s="235" t="s">
        <v>2460</v>
      </c>
      <c r="G136" s="41"/>
      <c r="H136" s="41"/>
      <c r="I136" s="236"/>
      <c r="J136" s="41"/>
      <c r="K136" s="41"/>
      <c r="L136" s="45"/>
      <c r="M136" s="237"/>
      <c r="N136" s="23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286</v>
      </c>
      <c r="AU136" s="18" t="s">
        <v>85</v>
      </c>
    </row>
    <row r="137" s="2" customFormat="1" ht="14.5" customHeight="1">
      <c r="A137" s="39"/>
      <c r="B137" s="40"/>
      <c r="C137" s="221" t="s">
        <v>333</v>
      </c>
      <c r="D137" s="221" t="s">
        <v>279</v>
      </c>
      <c r="E137" s="222" t="s">
        <v>2461</v>
      </c>
      <c r="F137" s="223" t="s">
        <v>2462</v>
      </c>
      <c r="G137" s="224" t="s">
        <v>2220</v>
      </c>
      <c r="H137" s="225">
        <v>7</v>
      </c>
      <c r="I137" s="226"/>
      <c r="J137" s="227">
        <f>ROUND(I137*H137,2)</f>
        <v>0</v>
      </c>
      <c r="K137" s="223" t="s">
        <v>1</v>
      </c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377</v>
      </c>
      <c r="AT137" s="232" t="s">
        <v>279</v>
      </c>
      <c r="AU137" s="232" t="s">
        <v>85</v>
      </c>
      <c r="AY137" s="18" t="s">
        <v>277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21</v>
      </c>
      <c r="BK137" s="233">
        <f>ROUND(I137*H137,2)</f>
        <v>0</v>
      </c>
      <c r="BL137" s="18" t="s">
        <v>377</v>
      </c>
      <c r="BM137" s="232" t="s">
        <v>388</v>
      </c>
    </row>
    <row r="138" s="2" customFormat="1">
      <c r="A138" s="39"/>
      <c r="B138" s="40"/>
      <c r="C138" s="41"/>
      <c r="D138" s="234" t="s">
        <v>286</v>
      </c>
      <c r="E138" s="41"/>
      <c r="F138" s="235" t="s">
        <v>2462</v>
      </c>
      <c r="G138" s="41"/>
      <c r="H138" s="41"/>
      <c r="I138" s="236"/>
      <c r="J138" s="41"/>
      <c r="K138" s="41"/>
      <c r="L138" s="45"/>
      <c r="M138" s="237"/>
      <c r="N138" s="23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286</v>
      </c>
      <c r="AU138" s="18" t="s">
        <v>85</v>
      </c>
    </row>
    <row r="139" s="2" customFormat="1" ht="22.9" customHeight="1">
      <c r="A139" s="39"/>
      <c r="B139" s="40"/>
      <c r="C139" s="221" t="s">
        <v>339</v>
      </c>
      <c r="D139" s="221" t="s">
        <v>279</v>
      </c>
      <c r="E139" s="222" t="s">
        <v>2463</v>
      </c>
      <c r="F139" s="223" t="s">
        <v>2464</v>
      </c>
      <c r="G139" s="224" t="s">
        <v>2220</v>
      </c>
      <c r="H139" s="225">
        <v>3</v>
      </c>
      <c r="I139" s="226"/>
      <c r="J139" s="227">
        <f>ROUND(I139*H139,2)</f>
        <v>0</v>
      </c>
      <c r="K139" s="223" t="s">
        <v>1</v>
      </c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377</v>
      </c>
      <c r="AT139" s="232" t="s">
        <v>279</v>
      </c>
      <c r="AU139" s="232" t="s">
        <v>85</v>
      </c>
      <c r="AY139" s="18" t="s">
        <v>277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21</v>
      </c>
      <c r="BK139" s="233">
        <f>ROUND(I139*H139,2)</f>
        <v>0</v>
      </c>
      <c r="BL139" s="18" t="s">
        <v>377</v>
      </c>
      <c r="BM139" s="232" t="s">
        <v>399</v>
      </c>
    </row>
    <row r="140" s="2" customFormat="1">
      <c r="A140" s="39"/>
      <c r="B140" s="40"/>
      <c r="C140" s="41"/>
      <c r="D140" s="234" t="s">
        <v>286</v>
      </c>
      <c r="E140" s="41"/>
      <c r="F140" s="235" t="s">
        <v>2464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286</v>
      </c>
      <c r="AU140" s="18" t="s">
        <v>85</v>
      </c>
    </row>
    <row r="141" s="2" customFormat="1" ht="22.9" customHeight="1">
      <c r="A141" s="39"/>
      <c r="B141" s="40"/>
      <c r="C141" s="221" t="s">
        <v>347</v>
      </c>
      <c r="D141" s="221" t="s">
        <v>279</v>
      </c>
      <c r="E141" s="222" t="s">
        <v>2465</v>
      </c>
      <c r="F141" s="223" t="s">
        <v>2466</v>
      </c>
      <c r="G141" s="224" t="s">
        <v>2220</v>
      </c>
      <c r="H141" s="225">
        <v>6</v>
      </c>
      <c r="I141" s="226"/>
      <c r="J141" s="227">
        <f>ROUND(I141*H141,2)</f>
        <v>0</v>
      </c>
      <c r="K141" s="223" t="s">
        <v>1</v>
      </c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377</v>
      </c>
      <c r="AT141" s="232" t="s">
        <v>279</v>
      </c>
      <c r="AU141" s="232" t="s">
        <v>85</v>
      </c>
      <c r="AY141" s="18" t="s">
        <v>277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21</v>
      </c>
      <c r="BK141" s="233">
        <f>ROUND(I141*H141,2)</f>
        <v>0</v>
      </c>
      <c r="BL141" s="18" t="s">
        <v>377</v>
      </c>
      <c r="BM141" s="232" t="s">
        <v>411</v>
      </c>
    </row>
    <row r="142" s="2" customFormat="1">
      <c r="A142" s="39"/>
      <c r="B142" s="40"/>
      <c r="C142" s="41"/>
      <c r="D142" s="234" t="s">
        <v>286</v>
      </c>
      <c r="E142" s="41"/>
      <c r="F142" s="235" t="s">
        <v>2466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286</v>
      </c>
      <c r="AU142" s="18" t="s">
        <v>85</v>
      </c>
    </row>
    <row r="143" s="2" customFormat="1" ht="22.9" customHeight="1">
      <c r="A143" s="39"/>
      <c r="B143" s="40"/>
      <c r="C143" s="221" t="s">
        <v>353</v>
      </c>
      <c r="D143" s="221" t="s">
        <v>279</v>
      </c>
      <c r="E143" s="222" t="s">
        <v>2467</v>
      </c>
      <c r="F143" s="223" t="s">
        <v>2468</v>
      </c>
      <c r="G143" s="224" t="s">
        <v>2220</v>
      </c>
      <c r="H143" s="225">
        <v>14</v>
      </c>
      <c r="I143" s="226"/>
      <c r="J143" s="227">
        <f>ROUND(I143*H143,2)</f>
        <v>0</v>
      </c>
      <c r="K143" s="223" t="s">
        <v>1</v>
      </c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377</v>
      </c>
      <c r="AT143" s="232" t="s">
        <v>279</v>
      </c>
      <c r="AU143" s="232" t="s">
        <v>85</v>
      </c>
      <c r="AY143" s="18" t="s">
        <v>277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21</v>
      </c>
      <c r="BK143" s="233">
        <f>ROUND(I143*H143,2)</f>
        <v>0</v>
      </c>
      <c r="BL143" s="18" t="s">
        <v>377</v>
      </c>
      <c r="BM143" s="232" t="s">
        <v>422</v>
      </c>
    </row>
    <row r="144" s="2" customFormat="1">
      <c r="A144" s="39"/>
      <c r="B144" s="40"/>
      <c r="C144" s="41"/>
      <c r="D144" s="234" t="s">
        <v>286</v>
      </c>
      <c r="E144" s="41"/>
      <c r="F144" s="235" t="s">
        <v>2468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286</v>
      </c>
      <c r="AU144" s="18" t="s">
        <v>85</v>
      </c>
    </row>
    <row r="145" s="2" customFormat="1" ht="20.5" customHeight="1">
      <c r="A145" s="39"/>
      <c r="B145" s="40"/>
      <c r="C145" s="221" t="s">
        <v>358</v>
      </c>
      <c r="D145" s="221" t="s">
        <v>279</v>
      </c>
      <c r="E145" s="222" t="s">
        <v>2469</v>
      </c>
      <c r="F145" s="223" t="s">
        <v>2470</v>
      </c>
      <c r="G145" s="224" t="s">
        <v>2220</v>
      </c>
      <c r="H145" s="225">
        <v>5</v>
      </c>
      <c r="I145" s="226"/>
      <c r="J145" s="227">
        <f>ROUND(I145*H145,2)</f>
        <v>0</v>
      </c>
      <c r="K145" s="223" t="s">
        <v>1</v>
      </c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377</v>
      </c>
      <c r="AT145" s="232" t="s">
        <v>279</v>
      </c>
      <c r="AU145" s="232" t="s">
        <v>85</v>
      </c>
      <c r="AY145" s="18" t="s">
        <v>277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21</v>
      </c>
      <c r="BK145" s="233">
        <f>ROUND(I145*H145,2)</f>
        <v>0</v>
      </c>
      <c r="BL145" s="18" t="s">
        <v>377</v>
      </c>
      <c r="BM145" s="232" t="s">
        <v>435</v>
      </c>
    </row>
    <row r="146" s="2" customFormat="1">
      <c r="A146" s="39"/>
      <c r="B146" s="40"/>
      <c r="C146" s="41"/>
      <c r="D146" s="234" t="s">
        <v>286</v>
      </c>
      <c r="E146" s="41"/>
      <c r="F146" s="235" t="s">
        <v>2470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286</v>
      </c>
      <c r="AU146" s="18" t="s">
        <v>85</v>
      </c>
    </row>
    <row r="147" s="2" customFormat="1" ht="20.5" customHeight="1">
      <c r="A147" s="39"/>
      <c r="B147" s="40"/>
      <c r="C147" s="221" t="s">
        <v>364</v>
      </c>
      <c r="D147" s="221" t="s">
        <v>279</v>
      </c>
      <c r="E147" s="222" t="s">
        <v>2471</v>
      </c>
      <c r="F147" s="223" t="s">
        <v>2472</v>
      </c>
      <c r="G147" s="224" t="s">
        <v>2220</v>
      </c>
      <c r="H147" s="225">
        <v>2</v>
      </c>
      <c r="I147" s="226"/>
      <c r="J147" s="227">
        <f>ROUND(I147*H147,2)</f>
        <v>0</v>
      </c>
      <c r="K147" s="223" t="s">
        <v>1</v>
      </c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377</v>
      </c>
      <c r="AT147" s="232" t="s">
        <v>279</v>
      </c>
      <c r="AU147" s="232" t="s">
        <v>85</v>
      </c>
      <c r="AY147" s="18" t="s">
        <v>277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21</v>
      </c>
      <c r="BK147" s="233">
        <f>ROUND(I147*H147,2)</f>
        <v>0</v>
      </c>
      <c r="BL147" s="18" t="s">
        <v>377</v>
      </c>
      <c r="BM147" s="232" t="s">
        <v>446</v>
      </c>
    </row>
    <row r="148" s="2" customFormat="1">
      <c r="A148" s="39"/>
      <c r="B148" s="40"/>
      <c r="C148" s="41"/>
      <c r="D148" s="234" t="s">
        <v>286</v>
      </c>
      <c r="E148" s="41"/>
      <c r="F148" s="235" t="s">
        <v>2472</v>
      </c>
      <c r="G148" s="41"/>
      <c r="H148" s="41"/>
      <c r="I148" s="236"/>
      <c r="J148" s="41"/>
      <c r="K148" s="41"/>
      <c r="L148" s="45"/>
      <c r="M148" s="237"/>
      <c r="N148" s="23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286</v>
      </c>
      <c r="AU148" s="18" t="s">
        <v>85</v>
      </c>
    </row>
    <row r="149" s="2" customFormat="1" ht="14.5" customHeight="1">
      <c r="A149" s="39"/>
      <c r="B149" s="40"/>
      <c r="C149" s="221" t="s">
        <v>8</v>
      </c>
      <c r="D149" s="221" t="s">
        <v>279</v>
      </c>
      <c r="E149" s="222" t="s">
        <v>2473</v>
      </c>
      <c r="F149" s="223" t="s">
        <v>2474</v>
      </c>
      <c r="G149" s="224" t="s">
        <v>2220</v>
      </c>
      <c r="H149" s="225">
        <v>2</v>
      </c>
      <c r="I149" s="226"/>
      <c r="J149" s="227">
        <f>ROUND(I149*H149,2)</f>
        <v>0</v>
      </c>
      <c r="K149" s="223" t="s">
        <v>1</v>
      </c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377</v>
      </c>
      <c r="AT149" s="232" t="s">
        <v>279</v>
      </c>
      <c r="AU149" s="232" t="s">
        <v>85</v>
      </c>
      <c r="AY149" s="18" t="s">
        <v>277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21</v>
      </c>
      <c r="BK149" s="233">
        <f>ROUND(I149*H149,2)</f>
        <v>0</v>
      </c>
      <c r="BL149" s="18" t="s">
        <v>377</v>
      </c>
      <c r="BM149" s="232" t="s">
        <v>463</v>
      </c>
    </row>
    <row r="150" s="2" customFormat="1">
      <c r="A150" s="39"/>
      <c r="B150" s="40"/>
      <c r="C150" s="41"/>
      <c r="D150" s="234" t="s">
        <v>286</v>
      </c>
      <c r="E150" s="41"/>
      <c r="F150" s="235" t="s">
        <v>2474</v>
      </c>
      <c r="G150" s="41"/>
      <c r="H150" s="41"/>
      <c r="I150" s="236"/>
      <c r="J150" s="41"/>
      <c r="K150" s="41"/>
      <c r="L150" s="45"/>
      <c r="M150" s="237"/>
      <c r="N150" s="23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286</v>
      </c>
      <c r="AU150" s="18" t="s">
        <v>85</v>
      </c>
    </row>
    <row r="151" s="2" customFormat="1" ht="14.5" customHeight="1">
      <c r="A151" s="39"/>
      <c r="B151" s="40"/>
      <c r="C151" s="221" t="s">
        <v>377</v>
      </c>
      <c r="D151" s="221" t="s">
        <v>279</v>
      </c>
      <c r="E151" s="222" t="s">
        <v>2475</v>
      </c>
      <c r="F151" s="223" t="s">
        <v>2476</v>
      </c>
      <c r="G151" s="224" t="s">
        <v>2220</v>
      </c>
      <c r="H151" s="225">
        <v>2</v>
      </c>
      <c r="I151" s="226"/>
      <c r="J151" s="227">
        <f>ROUND(I151*H151,2)</f>
        <v>0</v>
      </c>
      <c r="K151" s="223" t="s">
        <v>1</v>
      </c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377</v>
      </c>
      <c r="AT151" s="232" t="s">
        <v>279</v>
      </c>
      <c r="AU151" s="232" t="s">
        <v>85</v>
      </c>
      <c r="AY151" s="18" t="s">
        <v>277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21</v>
      </c>
      <c r="BK151" s="233">
        <f>ROUND(I151*H151,2)</f>
        <v>0</v>
      </c>
      <c r="BL151" s="18" t="s">
        <v>377</v>
      </c>
      <c r="BM151" s="232" t="s">
        <v>476</v>
      </c>
    </row>
    <row r="152" s="2" customFormat="1">
      <c r="A152" s="39"/>
      <c r="B152" s="40"/>
      <c r="C152" s="41"/>
      <c r="D152" s="234" t="s">
        <v>286</v>
      </c>
      <c r="E152" s="41"/>
      <c r="F152" s="235" t="s">
        <v>2476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286</v>
      </c>
      <c r="AU152" s="18" t="s">
        <v>85</v>
      </c>
    </row>
    <row r="153" s="2" customFormat="1" ht="14.5" customHeight="1">
      <c r="A153" s="39"/>
      <c r="B153" s="40"/>
      <c r="C153" s="221" t="s">
        <v>383</v>
      </c>
      <c r="D153" s="221" t="s">
        <v>279</v>
      </c>
      <c r="E153" s="222" t="s">
        <v>2477</v>
      </c>
      <c r="F153" s="223" t="s">
        <v>2478</v>
      </c>
      <c r="G153" s="224" t="s">
        <v>2220</v>
      </c>
      <c r="H153" s="225">
        <v>1</v>
      </c>
      <c r="I153" s="226"/>
      <c r="J153" s="227">
        <f>ROUND(I153*H153,2)</f>
        <v>0</v>
      </c>
      <c r="K153" s="223" t="s">
        <v>1</v>
      </c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377</v>
      </c>
      <c r="AT153" s="232" t="s">
        <v>279</v>
      </c>
      <c r="AU153" s="232" t="s">
        <v>85</v>
      </c>
      <c r="AY153" s="18" t="s">
        <v>277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21</v>
      </c>
      <c r="BK153" s="233">
        <f>ROUND(I153*H153,2)</f>
        <v>0</v>
      </c>
      <c r="BL153" s="18" t="s">
        <v>377</v>
      </c>
      <c r="BM153" s="232" t="s">
        <v>487</v>
      </c>
    </row>
    <row r="154" s="2" customFormat="1">
      <c r="A154" s="39"/>
      <c r="B154" s="40"/>
      <c r="C154" s="41"/>
      <c r="D154" s="234" t="s">
        <v>286</v>
      </c>
      <c r="E154" s="41"/>
      <c r="F154" s="235" t="s">
        <v>2478</v>
      </c>
      <c r="G154" s="41"/>
      <c r="H154" s="41"/>
      <c r="I154" s="236"/>
      <c r="J154" s="41"/>
      <c r="K154" s="41"/>
      <c r="L154" s="45"/>
      <c r="M154" s="237"/>
      <c r="N154" s="238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286</v>
      </c>
      <c r="AU154" s="18" t="s">
        <v>85</v>
      </c>
    </row>
    <row r="155" s="2" customFormat="1" ht="14.5" customHeight="1">
      <c r="A155" s="39"/>
      <c r="B155" s="40"/>
      <c r="C155" s="221" t="s">
        <v>388</v>
      </c>
      <c r="D155" s="221" t="s">
        <v>279</v>
      </c>
      <c r="E155" s="222" t="s">
        <v>2479</v>
      </c>
      <c r="F155" s="223" t="s">
        <v>2480</v>
      </c>
      <c r="G155" s="224" t="s">
        <v>2220</v>
      </c>
      <c r="H155" s="225">
        <v>1</v>
      </c>
      <c r="I155" s="226"/>
      <c r="J155" s="227">
        <f>ROUND(I155*H155,2)</f>
        <v>0</v>
      </c>
      <c r="K155" s="223" t="s">
        <v>1</v>
      </c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377</v>
      </c>
      <c r="AT155" s="232" t="s">
        <v>279</v>
      </c>
      <c r="AU155" s="232" t="s">
        <v>85</v>
      </c>
      <c r="AY155" s="18" t="s">
        <v>277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21</v>
      </c>
      <c r="BK155" s="233">
        <f>ROUND(I155*H155,2)</f>
        <v>0</v>
      </c>
      <c r="BL155" s="18" t="s">
        <v>377</v>
      </c>
      <c r="BM155" s="232" t="s">
        <v>498</v>
      </c>
    </row>
    <row r="156" s="2" customFormat="1">
      <c r="A156" s="39"/>
      <c r="B156" s="40"/>
      <c r="C156" s="41"/>
      <c r="D156" s="234" t="s">
        <v>286</v>
      </c>
      <c r="E156" s="41"/>
      <c r="F156" s="235" t="s">
        <v>2480</v>
      </c>
      <c r="G156" s="41"/>
      <c r="H156" s="41"/>
      <c r="I156" s="236"/>
      <c r="J156" s="41"/>
      <c r="K156" s="41"/>
      <c r="L156" s="45"/>
      <c r="M156" s="237"/>
      <c r="N156" s="23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286</v>
      </c>
      <c r="AU156" s="18" t="s">
        <v>85</v>
      </c>
    </row>
    <row r="157" s="2" customFormat="1" ht="14.5" customHeight="1">
      <c r="A157" s="39"/>
      <c r="B157" s="40"/>
      <c r="C157" s="221" t="s">
        <v>393</v>
      </c>
      <c r="D157" s="221" t="s">
        <v>279</v>
      </c>
      <c r="E157" s="222" t="s">
        <v>2481</v>
      </c>
      <c r="F157" s="223" t="s">
        <v>2482</v>
      </c>
      <c r="G157" s="224" t="s">
        <v>2220</v>
      </c>
      <c r="H157" s="225">
        <v>5</v>
      </c>
      <c r="I157" s="226"/>
      <c r="J157" s="227">
        <f>ROUND(I157*H157,2)</f>
        <v>0</v>
      </c>
      <c r="K157" s="223" t="s">
        <v>1</v>
      </c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377</v>
      </c>
      <c r="AT157" s="232" t="s">
        <v>279</v>
      </c>
      <c r="AU157" s="232" t="s">
        <v>85</v>
      </c>
      <c r="AY157" s="18" t="s">
        <v>277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21</v>
      </c>
      <c r="BK157" s="233">
        <f>ROUND(I157*H157,2)</f>
        <v>0</v>
      </c>
      <c r="BL157" s="18" t="s">
        <v>377</v>
      </c>
      <c r="BM157" s="232" t="s">
        <v>512</v>
      </c>
    </row>
    <row r="158" s="2" customFormat="1">
      <c r="A158" s="39"/>
      <c r="B158" s="40"/>
      <c r="C158" s="41"/>
      <c r="D158" s="234" t="s">
        <v>286</v>
      </c>
      <c r="E158" s="41"/>
      <c r="F158" s="235" t="s">
        <v>2482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286</v>
      </c>
      <c r="AU158" s="18" t="s">
        <v>85</v>
      </c>
    </row>
    <row r="159" s="2" customFormat="1" ht="14.5" customHeight="1">
      <c r="A159" s="39"/>
      <c r="B159" s="40"/>
      <c r="C159" s="221" t="s">
        <v>399</v>
      </c>
      <c r="D159" s="221" t="s">
        <v>279</v>
      </c>
      <c r="E159" s="222" t="s">
        <v>2483</v>
      </c>
      <c r="F159" s="223" t="s">
        <v>2484</v>
      </c>
      <c r="G159" s="224" t="s">
        <v>2220</v>
      </c>
      <c r="H159" s="225">
        <v>4</v>
      </c>
      <c r="I159" s="226"/>
      <c r="J159" s="227">
        <f>ROUND(I159*H159,2)</f>
        <v>0</v>
      </c>
      <c r="K159" s="223" t="s">
        <v>1</v>
      </c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377</v>
      </c>
      <c r="AT159" s="232" t="s">
        <v>279</v>
      </c>
      <c r="AU159" s="232" t="s">
        <v>85</v>
      </c>
      <c r="AY159" s="18" t="s">
        <v>277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21</v>
      </c>
      <c r="BK159" s="233">
        <f>ROUND(I159*H159,2)</f>
        <v>0</v>
      </c>
      <c r="BL159" s="18" t="s">
        <v>377</v>
      </c>
      <c r="BM159" s="232" t="s">
        <v>523</v>
      </c>
    </row>
    <row r="160" s="2" customFormat="1">
      <c r="A160" s="39"/>
      <c r="B160" s="40"/>
      <c r="C160" s="41"/>
      <c r="D160" s="234" t="s">
        <v>286</v>
      </c>
      <c r="E160" s="41"/>
      <c r="F160" s="235" t="s">
        <v>2484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286</v>
      </c>
      <c r="AU160" s="18" t="s">
        <v>85</v>
      </c>
    </row>
    <row r="161" s="2" customFormat="1" ht="14.5" customHeight="1">
      <c r="A161" s="39"/>
      <c r="B161" s="40"/>
      <c r="C161" s="221" t="s">
        <v>7</v>
      </c>
      <c r="D161" s="221" t="s">
        <v>279</v>
      </c>
      <c r="E161" s="222" t="s">
        <v>2485</v>
      </c>
      <c r="F161" s="223" t="s">
        <v>2486</v>
      </c>
      <c r="G161" s="224" t="s">
        <v>2220</v>
      </c>
      <c r="H161" s="225">
        <v>4</v>
      </c>
      <c r="I161" s="226"/>
      <c r="J161" s="227">
        <f>ROUND(I161*H161,2)</f>
        <v>0</v>
      </c>
      <c r="K161" s="223" t="s">
        <v>1</v>
      </c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377</v>
      </c>
      <c r="AT161" s="232" t="s">
        <v>279</v>
      </c>
      <c r="AU161" s="232" t="s">
        <v>85</v>
      </c>
      <c r="AY161" s="18" t="s">
        <v>277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21</v>
      </c>
      <c r="BK161" s="233">
        <f>ROUND(I161*H161,2)</f>
        <v>0</v>
      </c>
      <c r="BL161" s="18" t="s">
        <v>377</v>
      </c>
      <c r="BM161" s="232" t="s">
        <v>534</v>
      </c>
    </row>
    <row r="162" s="2" customFormat="1">
      <c r="A162" s="39"/>
      <c r="B162" s="40"/>
      <c r="C162" s="41"/>
      <c r="D162" s="234" t="s">
        <v>286</v>
      </c>
      <c r="E162" s="41"/>
      <c r="F162" s="235" t="s">
        <v>2486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286</v>
      </c>
      <c r="AU162" s="18" t="s">
        <v>85</v>
      </c>
    </row>
    <row r="163" s="2" customFormat="1" ht="14.5" customHeight="1">
      <c r="A163" s="39"/>
      <c r="B163" s="40"/>
      <c r="C163" s="221" t="s">
        <v>411</v>
      </c>
      <c r="D163" s="221" t="s">
        <v>279</v>
      </c>
      <c r="E163" s="222" t="s">
        <v>2487</v>
      </c>
      <c r="F163" s="223" t="s">
        <v>2488</v>
      </c>
      <c r="G163" s="224" t="s">
        <v>2220</v>
      </c>
      <c r="H163" s="225">
        <v>2</v>
      </c>
      <c r="I163" s="226"/>
      <c r="J163" s="227">
        <f>ROUND(I163*H163,2)</f>
        <v>0</v>
      </c>
      <c r="K163" s="223" t="s">
        <v>1</v>
      </c>
      <c r="L163" s="45"/>
      <c r="M163" s="228" t="s">
        <v>1</v>
      </c>
      <c r="N163" s="229" t="s">
        <v>41</v>
      </c>
      <c r="O163" s="92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377</v>
      </c>
      <c r="AT163" s="232" t="s">
        <v>279</v>
      </c>
      <c r="AU163" s="232" t="s">
        <v>85</v>
      </c>
      <c r="AY163" s="18" t="s">
        <v>277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21</v>
      </c>
      <c r="BK163" s="233">
        <f>ROUND(I163*H163,2)</f>
        <v>0</v>
      </c>
      <c r="BL163" s="18" t="s">
        <v>377</v>
      </c>
      <c r="BM163" s="232" t="s">
        <v>546</v>
      </c>
    </row>
    <row r="164" s="2" customFormat="1">
      <c r="A164" s="39"/>
      <c r="B164" s="40"/>
      <c r="C164" s="41"/>
      <c r="D164" s="234" t="s">
        <v>286</v>
      </c>
      <c r="E164" s="41"/>
      <c r="F164" s="235" t="s">
        <v>2488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286</v>
      </c>
      <c r="AU164" s="18" t="s">
        <v>85</v>
      </c>
    </row>
    <row r="165" s="2" customFormat="1" ht="22.9" customHeight="1">
      <c r="A165" s="39"/>
      <c r="B165" s="40"/>
      <c r="C165" s="221" t="s">
        <v>417</v>
      </c>
      <c r="D165" s="221" t="s">
        <v>279</v>
      </c>
      <c r="E165" s="222" t="s">
        <v>2489</v>
      </c>
      <c r="F165" s="223" t="s">
        <v>2490</v>
      </c>
      <c r="G165" s="224" t="s">
        <v>2220</v>
      </c>
      <c r="H165" s="225">
        <v>23</v>
      </c>
      <c r="I165" s="226"/>
      <c r="J165" s="227">
        <f>ROUND(I165*H165,2)</f>
        <v>0</v>
      </c>
      <c r="K165" s="223" t="s">
        <v>1</v>
      </c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377</v>
      </c>
      <c r="AT165" s="232" t="s">
        <v>279</v>
      </c>
      <c r="AU165" s="232" t="s">
        <v>85</v>
      </c>
      <c r="AY165" s="18" t="s">
        <v>277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21</v>
      </c>
      <c r="BK165" s="233">
        <f>ROUND(I165*H165,2)</f>
        <v>0</v>
      </c>
      <c r="BL165" s="18" t="s">
        <v>377</v>
      </c>
      <c r="BM165" s="232" t="s">
        <v>558</v>
      </c>
    </row>
    <row r="166" s="2" customFormat="1">
      <c r="A166" s="39"/>
      <c r="B166" s="40"/>
      <c r="C166" s="41"/>
      <c r="D166" s="234" t="s">
        <v>286</v>
      </c>
      <c r="E166" s="41"/>
      <c r="F166" s="235" t="s">
        <v>2490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286</v>
      </c>
      <c r="AU166" s="18" t="s">
        <v>85</v>
      </c>
    </row>
    <row r="167" s="2" customFormat="1" ht="14.5" customHeight="1">
      <c r="A167" s="39"/>
      <c r="B167" s="40"/>
      <c r="C167" s="221" t="s">
        <v>422</v>
      </c>
      <c r="D167" s="221" t="s">
        <v>279</v>
      </c>
      <c r="E167" s="222" t="s">
        <v>2491</v>
      </c>
      <c r="F167" s="223" t="s">
        <v>2492</v>
      </c>
      <c r="G167" s="224" t="s">
        <v>2220</v>
      </c>
      <c r="H167" s="225">
        <v>38</v>
      </c>
      <c r="I167" s="226"/>
      <c r="J167" s="227">
        <f>ROUND(I167*H167,2)</f>
        <v>0</v>
      </c>
      <c r="K167" s="223" t="s">
        <v>1</v>
      </c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377</v>
      </c>
      <c r="AT167" s="232" t="s">
        <v>279</v>
      </c>
      <c r="AU167" s="232" t="s">
        <v>85</v>
      </c>
      <c r="AY167" s="18" t="s">
        <v>277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21</v>
      </c>
      <c r="BK167" s="233">
        <f>ROUND(I167*H167,2)</f>
        <v>0</v>
      </c>
      <c r="BL167" s="18" t="s">
        <v>377</v>
      </c>
      <c r="BM167" s="232" t="s">
        <v>568</v>
      </c>
    </row>
    <row r="168" s="2" customFormat="1">
      <c r="A168" s="39"/>
      <c r="B168" s="40"/>
      <c r="C168" s="41"/>
      <c r="D168" s="234" t="s">
        <v>286</v>
      </c>
      <c r="E168" s="41"/>
      <c r="F168" s="235" t="s">
        <v>2492</v>
      </c>
      <c r="G168" s="41"/>
      <c r="H168" s="41"/>
      <c r="I168" s="236"/>
      <c r="J168" s="41"/>
      <c r="K168" s="41"/>
      <c r="L168" s="45"/>
      <c r="M168" s="237"/>
      <c r="N168" s="23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286</v>
      </c>
      <c r="AU168" s="18" t="s">
        <v>85</v>
      </c>
    </row>
    <row r="169" s="2" customFormat="1" ht="14.5" customHeight="1">
      <c r="A169" s="39"/>
      <c r="B169" s="40"/>
      <c r="C169" s="221" t="s">
        <v>428</v>
      </c>
      <c r="D169" s="221" t="s">
        <v>279</v>
      </c>
      <c r="E169" s="222" t="s">
        <v>2493</v>
      </c>
      <c r="F169" s="223" t="s">
        <v>2494</v>
      </c>
      <c r="G169" s="224" t="s">
        <v>2220</v>
      </c>
      <c r="H169" s="225">
        <v>20</v>
      </c>
      <c r="I169" s="226"/>
      <c r="J169" s="227">
        <f>ROUND(I169*H169,2)</f>
        <v>0</v>
      </c>
      <c r="K169" s="223" t="s">
        <v>1</v>
      </c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377</v>
      </c>
      <c r="AT169" s="232" t="s">
        <v>279</v>
      </c>
      <c r="AU169" s="232" t="s">
        <v>85</v>
      </c>
      <c r="AY169" s="18" t="s">
        <v>277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21</v>
      </c>
      <c r="BK169" s="233">
        <f>ROUND(I169*H169,2)</f>
        <v>0</v>
      </c>
      <c r="BL169" s="18" t="s">
        <v>377</v>
      </c>
      <c r="BM169" s="232" t="s">
        <v>580</v>
      </c>
    </row>
    <row r="170" s="2" customFormat="1">
      <c r="A170" s="39"/>
      <c r="B170" s="40"/>
      <c r="C170" s="41"/>
      <c r="D170" s="234" t="s">
        <v>286</v>
      </c>
      <c r="E170" s="41"/>
      <c r="F170" s="235" t="s">
        <v>2494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286</v>
      </c>
      <c r="AU170" s="18" t="s">
        <v>85</v>
      </c>
    </row>
    <row r="171" s="2" customFormat="1" ht="14.5" customHeight="1">
      <c r="A171" s="39"/>
      <c r="B171" s="40"/>
      <c r="C171" s="221" t="s">
        <v>435</v>
      </c>
      <c r="D171" s="221" t="s">
        <v>279</v>
      </c>
      <c r="E171" s="222" t="s">
        <v>2495</v>
      </c>
      <c r="F171" s="223" t="s">
        <v>2496</v>
      </c>
      <c r="G171" s="224" t="s">
        <v>2220</v>
      </c>
      <c r="H171" s="225">
        <v>7</v>
      </c>
      <c r="I171" s="226"/>
      <c r="J171" s="227">
        <f>ROUND(I171*H171,2)</f>
        <v>0</v>
      </c>
      <c r="K171" s="223" t="s">
        <v>1</v>
      </c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377</v>
      </c>
      <c r="AT171" s="232" t="s">
        <v>279</v>
      </c>
      <c r="AU171" s="232" t="s">
        <v>85</v>
      </c>
      <c r="AY171" s="18" t="s">
        <v>277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21</v>
      </c>
      <c r="BK171" s="233">
        <f>ROUND(I171*H171,2)</f>
        <v>0</v>
      </c>
      <c r="BL171" s="18" t="s">
        <v>377</v>
      </c>
      <c r="BM171" s="232" t="s">
        <v>592</v>
      </c>
    </row>
    <row r="172" s="2" customFormat="1">
      <c r="A172" s="39"/>
      <c r="B172" s="40"/>
      <c r="C172" s="41"/>
      <c r="D172" s="234" t="s">
        <v>286</v>
      </c>
      <c r="E172" s="41"/>
      <c r="F172" s="235" t="s">
        <v>2496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286</v>
      </c>
      <c r="AU172" s="18" t="s">
        <v>85</v>
      </c>
    </row>
    <row r="173" s="2" customFormat="1" ht="14.5" customHeight="1">
      <c r="A173" s="39"/>
      <c r="B173" s="40"/>
      <c r="C173" s="221" t="s">
        <v>440</v>
      </c>
      <c r="D173" s="221" t="s">
        <v>279</v>
      </c>
      <c r="E173" s="222" t="s">
        <v>2497</v>
      </c>
      <c r="F173" s="223" t="s">
        <v>2498</v>
      </c>
      <c r="G173" s="224" t="s">
        <v>607</v>
      </c>
      <c r="H173" s="225">
        <v>30</v>
      </c>
      <c r="I173" s="226"/>
      <c r="J173" s="227">
        <f>ROUND(I173*H173,2)</f>
        <v>0</v>
      </c>
      <c r="K173" s="223" t="s">
        <v>1</v>
      </c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377</v>
      </c>
      <c r="AT173" s="232" t="s">
        <v>279</v>
      </c>
      <c r="AU173" s="232" t="s">
        <v>85</v>
      </c>
      <c r="AY173" s="18" t="s">
        <v>277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21</v>
      </c>
      <c r="BK173" s="233">
        <f>ROUND(I173*H173,2)</f>
        <v>0</v>
      </c>
      <c r="BL173" s="18" t="s">
        <v>377</v>
      </c>
      <c r="BM173" s="232" t="s">
        <v>604</v>
      </c>
    </row>
    <row r="174" s="2" customFormat="1">
      <c r="A174" s="39"/>
      <c r="B174" s="40"/>
      <c r="C174" s="41"/>
      <c r="D174" s="234" t="s">
        <v>286</v>
      </c>
      <c r="E174" s="41"/>
      <c r="F174" s="235" t="s">
        <v>2498</v>
      </c>
      <c r="G174" s="41"/>
      <c r="H174" s="41"/>
      <c r="I174" s="236"/>
      <c r="J174" s="41"/>
      <c r="K174" s="41"/>
      <c r="L174" s="45"/>
      <c r="M174" s="237"/>
      <c r="N174" s="23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286</v>
      </c>
      <c r="AU174" s="18" t="s">
        <v>85</v>
      </c>
    </row>
    <row r="175" s="2" customFormat="1" ht="14.5" customHeight="1">
      <c r="A175" s="39"/>
      <c r="B175" s="40"/>
      <c r="C175" s="221" t="s">
        <v>446</v>
      </c>
      <c r="D175" s="221" t="s">
        <v>279</v>
      </c>
      <c r="E175" s="222" t="s">
        <v>2499</v>
      </c>
      <c r="F175" s="223" t="s">
        <v>2500</v>
      </c>
      <c r="G175" s="224" t="s">
        <v>1</v>
      </c>
      <c r="H175" s="225">
        <v>30</v>
      </c>
      <c r="I175" s="226"/>
      <c r="J175" s="227">
        <f>ROUND(I175*H175,2)</f>
        <v>0</v>
      </c>
      <c r="K175" s="223" t="s">
        <v>1</v>
      </c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377</v>
      </c>
      <c r="AT175" s="232" t="s">
        <v>279</v>
      </c>
      <c r="AU175" s="232" t="s">
        <v>85</v>
      </c>
      <c r="AY175" s="18" t="s">
        <v>277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21</v>
      </c>
      <c r="BK175" s="233">
        <f>ROUND(I175*H175,2)</f>
        <v>0</v>
      </c>
      <c r="BL175" s="18" t="s">
        <v>377</v>
      </c>
      <c r="BM175" s="232" t="s">
        <v>617</v>
      </c>
    </row>
    <row r="176" s="2" customFormat="1">
      <c r="A176" s="39"/>
      <c r="B176" s="40"/>
      <c r="C176" s="41"/>
      <c r="D176" s="234" t="s">
        <v>286</v>
      </c>
      <c r="E176" s="41"/>
      <c r="F176" s="235" t="s">
        <v>2500</v>
      </c>
      <c r="G176" s="41"/>
      <c r="H176" s="41"/>
      <c r="I176" s="236"/>
      <c r="J176" s="41"/>
      <c r="K176" s="41"/>
      <c r="L176" s="45"/>
      <c r="M176" s="237"/>
      <c r="N176" s="238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286</v>
      </c>
      <c r="AU176" s="18" t="s">
        <v>85</v>
      </c>
    </row>
    <row r="177" s="2" customFormat="1" ht="14.5" customHeight="1">
      <c r="A177" s="39"/>
      <c r="B177" s="40"/>
      <c r="C177" s="221" t="s">
        <v>457</v>
      </c>
      <c r="D177" s="221" t="s">
        <v>279</v>
      </c>
      <c r="E177" s="222" t="s">
        <v>2501</v>
      </c>
      <c r="F177" s="223" t="s">
        <v>2502</v>
      </c>
      <c r="G177" s="224" t="s">
        <v>607</v>
      </c>
      <c r="H177" s="225">
        <v>20</v>
      </c>
      <c r="I177" s="226"/>
      <c r="J177" s="227">
        <f>ROUND(I177*H177,2)</f>
        <v>0</v>
      </c>
      <c r="K177" s="223" t="s">
        <v>1</v>
      </c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377</v>
      </c>
      <c r="AT177" s="232" t="s">
        <v>279</v>
      </c>
      <c r="AU177" s="232" t="s">
        <v>85</v>
      </c>
      <c r="AY177" s="18" t="s">
        <v>277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21</v>
      </c>
      <c r="BK177" s="233">
        <f>ROUND(I177*H177,2)</f>
        <v>0</v>
      </c>
      <c r="BL177" s="18" t="s">
        <v>377</v>
      </c>
      <c r="BM177" s="232" t="s">
        <v>627</v>
      </c>
    </row>
    <row r="178" s="2" customFormat="1">
      <c r="A178" s="39"/>
      <c r="B178" s="40"/>
      <c r="C178" s="41"/>
      <c r="D178" s="234" t="s">
        <v>286</v>
      </c>
      <c r="E178" s="41"/>
      <c r="F178" s="235" t="s">
        <v>2502</v>
      </c>
      <c r="G178" s="41"/>
      <c r="H178" s="41"/>
      <c r="I178" s="236"/>
      <c r="J178" s="41"/>
      <c r="K178" s="41"/>
      <c r="L178" s="45"/>
      <c r="M178" s="237"/>
      <c r="N178" s="23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286</v>
      </c>
      <c r="AU178" s="18" t="s">
        <v>85</v>
      </c>
    </row>
    <row r="179" s="2" customFormat="1" ht="14.5" customHeight="1">
      <c r="A179" s="39"/>
      <c r="B179" s="40"/>
      <c r="C179" s="221" t="s">
        <v>463</v>
      </c>
      <c r="D179" s="221" t="s">
        <v>279</v>
      </c>
      <c r="E179" s="222" t="s">
        <v>2503</v>
      </c>
      <c r="F179" s="223" t="s">
        <v>2504</v>
      </c>
      <c r="G179" s="224" t="s">
        <v>2220</v>
      </c>
      <c r="H179" s="225">
        <v>7</v>
      </c>
      <c r="I179" s="226"/>
      <c r="J179" s="227">
        <f>ROUND(I179*H179,2)</f>
        <v>0</v>
      </c>
      <c r="K179" s="223" t="s">
        <v>1</v>
      </c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377</v>
      </c>
      <c r="AT179" s="232" t="s">
        <v>279</v>
      </c>
      <c r="AU179" s="232" t="s">
        <v>85</v>
      </c>
      <c r="AY179" s="18" t="s">
        <v>277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21</v>
      </c>
      <c r="BK179" s="233">
        <f>ROUND(I179*H179,2)</f>
        <v>0</v>
      </c>
      <c r="BL179" s="18" t="s">
        <v>377</v>
      </c>
      <c r="BM179" s="232" t="s">
        <v>637</v>
      </c>
    </row>
    <row r="180" s="2" customFormat="1">
      <c r="A180" s="39"/>
      <c r="B180" s="40"/>
      <c r="C180" s="41"/>
      <c r="D180" s="234" t="s">
        <v>286</v>
      </c>
      <c r="E180" s="41"/>
      <c r="F180" s="235" t="s">
        <v>2504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286</v>
      </c>
      <c r="AU180" s="18" t="s">
        <v>85</v>
      </c>
    </row>
    <row r="181" s="2" customFormat="1" ht="14.5" customHeight="1">
      <c r="A181" s="39"/>
      <c r="B181" s="40"/>
      <c r="C181" s="221" t="s">
        <v>470</v>
      </c>
      <c r="D181" s="221" t="s">
        <v>279</v>
      </c>
      <c r="E181" s="222" t="s">
        <v>2505</v>
      </c>
      <c r="F181" s="223" t="s">
        <v>2506</v>
      </c>
      <c r="G181" s="224" t="s">
        <v>607</v>
      </c>
      <c r="H181" s="225">
        <v>50</v>
      </c>
      <c r="I181" s="226"/>
      <c r="J181" s="227">
        <f>ROUND(I181*H181,2)</f>
        <v>0</v>
      </c>
      <c r="K181" s="223" t="s">
        <v>1</v>
      </c>
      <c r="L181" s="45"/>
      <c r="M181" s="228" t="s">
        <v>1</v>
      </c>
      <c r="N181" s="229" t="s">
        <v>41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377</v>
      </c>
      <c r="AT181" s="232" t="s">
        <v>279</v>
      </c>
      <c r="AU181" s="232" t="s">
        <v>85</v>
      </c>
      <c r="AY181" s="18" t="s">
        <v>277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21</v>
      </c>
      <c r="BK181" s="233">
        <f>ROUND(I181*H181,2)</f>
        <v>0</v>
      </c>
      <c r="BL181" s="18" t="s">
        <v>377</v>
      </c>
      <c r="BM181" s="232" t="s">
        <v>648</v>
      </c>
    </row>
    <row r="182" s="2" customFormat="1">
      <c r="A182" s="39"/>
      <c r="B182" s="40"/>
      <c r="C182" s="41"/>
      <c r="D182" s="234" t="s">
        <v>286</v>
      </c>
      <c r="E182" s="41"/>
      <c r="F182" s="235" t="s">
        <v>2506</v>
      </c>
      <c r="G182" s="41"/>
      <c r="H182" s="41"/>
      <c r="I182" s="236"/>
      <c r="J182" s="41"/>
      <c r="K182" s="41"/>
      <c r="L182" s="45"/>
      <c r="M182" s="237"/>
      <c r="N182" s="23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286</v>
      </c>
      <c r="AU182" s="18" t="s">
        <v>85</v>
      </c>
    </row>
    <row r="183" s="2" customFormat="1" ht="14.5" customHeight="1">
      <c r="A183" s="39"/>
      <c r="B183" s="40"/>
      <c r="C183" s="221" t="s">
        <v>476</v>
      </c>
      <c r="D183" s="221" t="s">
        <v>279</v>
      </c>
      <c r="E183" s="222" t="s">
        <v>2507</v>
      </c>
      <c r="F183" s="223" t="s">
        <v>2508</v>
      </c>
      <c r="G183" s="224" t="s">
        <v>2220</v>
      </c>
      <c r="H183" s="225">
        <v>16</v>
      </c>
      <c r="I183" s="226"/>
      <c r="J183" s="227">
        <f>ROUND(I183*H183,2)</f>
        <v>0</v>
      </c>
      <c r="K183" s="223" t="s">
        <v>1</v>
      </c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377</v>
      </c>
      <c r="AT183" s="232" t="s">
        <v>279</v>
      </c>
      <c r="AU183" s="232" t="s">
        <v>85</v>
      </c>
      <c r="AY183" s="18" t="s">
        <v>277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21</v>
      </c>
      <c r="BK183" s="233">
        <f>ROUND(I183*H183,2)</f>
        <v>0</v>
      </c>
      <c r="BL183" s="18" t="s">
        <v>377</v>
      </c>
      <c r="BM183" s="232" t="s">
        <v>658</v>
      </c>
    </row>
    <row r="184" s="2" customFormat="1">
      <c r="A184" s="39"/>
      <c r="B184" s="40"/>
      <c r="C184" s="41"/>
      <c r="D184" s="234" t="s">
        <v>286</v>
      </c>
      <c r="E184" s="41"/>
      <c r="F184" s="235" t="s">
        <v>2508</v>
      </c>
      <c r="G184" s="41"/>
      <c r="H184" s="41"/>
      <c r="I184" s="236"/>
      <c r="J184" s="41"/>
      <c r="K184" s="41"/>
      <c r="L184" s="45"/>
      <c r="M184" s="237"/>
      <c r="N184" s="23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286</v>
      </c>
      <c r="AU184" s="18" t="s">
        <v>85</v>
      </c>
    </row>
    <row r="185" s="2" customFormat="1" ht="14.5" customHeight="1">
      <c r="A185" s="39"/>
      <c r="B185" s="40"/>
      <c r="C185" s="221" t="s">
        <v>481</v>
      </c>
      <c r="D185" s="221" t="s">
        <v>279</v>
      </c>
      <c r="E185" s="222" t="s">
        <v>2509</v>
      </c>
      <c r="F185" s="223" t="s">
        <v>2510</v>
      </c>
      <c r="G185" s="224" t="s">
        <v>2220</v>
      </c>
      <c r="H185" s="225">
        <v>2</v>
      </c>
      <c r="I185" s="226"/>
      <c r="J185" s="227">
        <f>ROUND(I185*H185,2)</f>
        <v>0</v>
      </c>
      <c r="K185" s="223" t="s">
        <v>1</v>
      </c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377</v>
      </c>
      <c r="AT185" s="232" t="s">
        <v>279</v>
      </c>
      <c r="AU185" s="232" t="s">
        <v>85</v>
      </c>
      <c r="AY185" s="18" t="s">
        <v>277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21</v>
      </c>
      <c r="BK185" s="233">
        <f>ROUND(I185*H185,2)</f>
        <v>0</v>
      </c>
      <c r="BL185" s="18" t="s">
        <v>377</v>
      </c>
      <c r="BM185" s="232" t="s">
        <v>669</v>
      </c>
    </row>
    <row r="186" s="2" customFormat="1">
      <c r="A186" s="39"/>
      <c r="B186" s="40"/>
      <c r="C186" s="41"/>
      <c r="D186" s="234" t="s">
        <v>286</v>
      </c>
      <c r="E186" s="41"/>
      <c r="F186" s="235" t="s">
        <v>2510</v>
      </c>
      <c r="G186" s="41"/>
      <c r="H186" s="41"/>
      <c r="I186" s="236"/>
      <c r="J186" s="41"/>
      <c r="K186" s="41"/>
      <c r="L186" s="45"/>
      <c r="M186" s="237"/>
      <c r="N186" s="23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286</v>
      </c>
      <c r="AU186" s="18" t="s">
        <v>85</v>
      </c>
    </row>
    <row r="187" s="2" customFormat="1" ht="14.5" customHeight="1">
      <c r="A187" s="39"/>
      <c r="B187" s="40"/>
      <c r="C187" s="221" t="s">
        <v>487</v>
      </c>
      <c r="D187" s="221" t="s">
        <v>279</v>
      </c>
      <c r="E187" s="222" t="s">
        <v>2511</v>
      </c>
      <c r="F187" s="223" t="s">
        <v>2512</v>
      </c>
      <c r="G187" s="224" t="s">
        <v>2220</v>
      </c>
      <c r="H187" s="225">
        <v>2</v>
      </c>
      <c r="I187" s="226"/>
      <c r="J187" s="227">
        <f>ROUND(I187*H187,2)</f>
        <v>0</v>
      </c>
      <c r="K187" s="223" t="s">
        <v>1</v>
      </c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377</v>
      </c>
      <c r="AT187" s="232" t="s">
        <v>279</v>
      </c>
      <c r="AU187" s="232" t="s">
        <v>85</v>
      </c>
      <c r="AY187" s="18" t="s">
        <v>277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21</v>
      </c>
      <c r="BK187" s="233">
        <f>ROUND(I187*H187,2)</f>
        <v>0</v>
      </c>
      <c r="BL187" s="18" t="s">
        <v>377</v>
      </c>
      <c r="BM187" s="232" t="s">
        <v>680</v>
      </c>
    </row>
    <row r="188" s="2" customFormat="1">
      <c r="A188" s="39"/>
      <c r="B188" s="40"/>
      <c r="C188" s="41"/>
      <c r="D188" s="234" t="s">
        <v>286</v>
      </c>
      <c r="E188" s="41"/>
      <c r="F188" s="235" t="s">
        <v>2512</v>
      </c>
      <c r="G188" s="41"/>
      <c r="H188" s="41"/>
      <c r="I188" s="236"/>
      <c r="J188" s="41"/>
      <c r="K188" s="41"/>
      <c r="L188" s="45"/>
      <c r="M188" s="237"/>
      <c r="N188" s="238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286</v>
      </c>
      <c r="AU188" s="18" t="s">
        <v>85</v>
      </c>
    </row>
    <row r="189" s="2" customFormat="1" ht="14.5" customHeight="1">
      <c r="A189" s="39"/>
      <c r="B189" s="40"/>
      <c r="C189" s="221" t="s">
        <v>492</v>
      </c>
      <c r="D189" s="221" t="s">
        <v>279</v>
      </c>
      <c r="E189" s="222" t="s">
        <v>2513</v>
      </c>
      <c r="F189" s="223" t="s">
        <v>2514</v>
      </c>
      <c r="G189" s="224" t="s">
        <v>2220</v>
      </c>
      <c r="H189" s="225">
        <v>6</v>
      </c>
      <c r="I189" s="226"/>
      <c r="J189" s="227">
        <f>ROUND(I189*H189,2)</f>
        <v>0</v>
      </c>
      <c r="K189" s="223" t="s">
        <v>1</v>
      </c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377</v>
      </c>
      <c r="AT189" s="232" t="s">
        <v>279</v>
      </c>
      <c r="AU189" s="232" t="s">
        <v>85</v>
      </c>
      <c r="AY189" s="18" t="s">
        <v>277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21</v>
      </c>
      <c r="BK189" s="233">
        <f>ROUND(I189*H189,2)</f>
        <v>0</v>
      </c>
      <c r="BL189" s="18" t="s">
        <v>377</v>
      </c>
      <c r="BM189" s="232" t="s">
        <v>690</v>
      </c>
    </row>
    <row r="190" s="2" customFormat="1">
      <c r="A190" s="39"/>
      <c r="B190" s="40"/>
      <c r="C190" s="41"/>
      <c r="D190" s="234" t="s">
        <v>286</v>
      </c>
      <c r="E190" s="41"/>
      <c r="F190" s="235" t="s">
        <v>2514</v>
      </c>
      <c r="G190" s="41"/>
      <c r="H190" s="41"/>
      <c r="I190" s="236"/>
      <c r="J190" s="41"/>
      <c r="K190" s="41"/>
      <c r="L190" s="45"/>
      <c r="M190" s="237"/>
      <c r="N190" s="238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286</v>
      </c>
      <c r="AU190" s="18" t="s">
        <v>85</v>
      </c>
    </row>
    <row r="191" s="2" customFormat="1" ht="14.5" customHeight="1">
      <c r="A191" s="39"/>
      <c r="B191" s="40"/>
      <c r="C191" s="221" t="s">
        <v>498</v>
      </c>
      <c r="D191" s="221" t="s">
        <v>279</v>
      </c>
      <c r="E191" s="222" t="s">
        <v>2515</v>
      </c>
      <c r="F191" s="223" t="s">
        <v>2516</v>
      </c>
      <c r="G191" s="224" t="s">
        <v>2220</v>
      </c>
      <c r="H191" s="225">
        <v>2</v>
      </c>
      <c r="I191" s="226"/>
      <c r="J191" s="227">
        <f>ROUND(I191*H191,2)</f>
        <v>0</v>
      </c>
      <c r="K191" s="223" t="s">
        <v>1</v>
      </c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377</v>
      </c>
      <c r="AT191" s="232" t="s">
        <v>279</v>
      </c>
      <c r="AU191" s="232" t="s">
        <v>85</v>
      </c>
      <c r="AY191" s="18" t="s">
        <v>277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21</v>
      </c>
      <c r="BK191" s="233">
        <f>ROUND(I191*H191,2)</f>
        <v>0</v>
      </c>
      <c r="BL191" s="18" t="s">
        <v>377</v>
      </c>
      <c r="BM191" s="232" t="s">
        <v>701</v>
      </c>
    </row>
    <row r="192" s="2" customFormat="1">
      <c r="A192" s="39"/>
      <c r="B192" s="40"/>
      <c r="C192" s="41"/>
      <c r="D192" s="234" t="s">
        <v>286</v>
      </c>
      <c r="E192" s="41"/>
      <c r="F192" s="235" t="s">
        <v>2516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286</v>
      </c>
      <c r="AU192" s="18" t="s">
        <v>85</v>
      </c>
    </row>
    <row r="193" s="2" customFormat="1" ht="14.5" customHeight="1">
      <c r="A193" s="39"/>
      <c r="B193" s="40"/>
      <c r="C193" s="221" t="s">
        <v>505</v>
      </c>
      <c r="D193" s="221" t="s">
        <v>279</v>
      </c>
      <c r="E193" s="222" t="s">
        <v>2517</v>
      </c>
      <c r="F193" s="223" t="s">
        <v>2518</v>
      </c>
      <c r="G193" s="224" t="s">
        <v>2220</v>
      </c>
      <c r="H193" s="225">
        <v>2</v>
      </c>
      <c r="I193" s="226"/>
      <c r="J193" s="227">
        <f>ROUND(I193*H193,2)</f>
        <v>0</v>
      </c>
      <c r="K193" s="223" t="s">
        <v>1</v>
      </c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0</v>
      </c>
      <c r="R193" s="230">
        <f>Q193*H193</f>
        <v>0</v>
      </c>
      <c r="S193" s="230">
        <v>0</v>
      </c>
      <c r="T193" s="23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377</v>
      </c>
      <c r="AT193" s="232" t="s">
        <v>279</v>
      </c>
      <c r="AU193" s="232" t="s">
        <v>85</v>
      </c>
      <c r="AY193" s="18" t="s">
        <v>277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21</v>
      </c>
      <c r="BK193" s="233">
        <f>ROUND(I193*H193,2)</f>
        <v>0</v>
      </c>
      <c r="BL193" s="18" t="s">
        <v>377</v>
      </c>
      <c r="BM193" s="232" t="s">
        <v>712</v>
      </c>
    </row>
    <row r="194" s="2" customFormat="1">
      <c r="A194" s="39"/>
      <c r="B194" s="40"/>
      <c r="C194" s="41"/>
      <c r="D194" s="234" t="s">
        <v>286</v>
      </c>
      <c r="E194" s="41"/>
      <c r="F194" s="235" t="s">
        <v>2518</v>
      </c>
      <c r="G194" s="41"/>
      <c r="H194" s="41"/>
      <c r="I194" s="236"/>
      <c r="J194" s="41"/>
      <c r="K194" s="41"/>
      <c r="L194" s="45"/>
      <c r="M194" s="237"/>
      <c r="N194" s="238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286</v>
      </c>
      <c r="AU194" s="18" t="s">
        <v>85</v>
      </c>
    </row>
    <row r="195" s="2" customFormat="1" ht="14.5" customHeight="1">
      <c r="A195" s="39"/>
      <c r="B195" s="40"/>
      <c r="C195" s="221" t="s">
        <v>512</v>
      </c>
      <c r="D195" s="221" t="s">
        <v>279</v>
      </c>
      <c r="E195" s="222" t="s">
        <v>2519</v>
      </c>
      <c r="F195" s="223" t="s">
        <v>2520</v>
      </c>
      <c r="G195" s="224" t="s">
        <v>2220</v>
      </c>
      <c r="H195" s="225">
        <v>4</v>
      </c>
      <c r="I195" s="226"/>
      <c r="J195" s="227">
        <f>ROUND(I195*H195,2)</f>
        <v>0</v>
      </c>
      <c r="K195" s="223" t="s">
        <v>1</v>
      </c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377</v>
      </c>
      <c r="AT195" s="232" t="s">
        <v>279</v>
      </c>
      <c r="AU195" s="232" t="s">
        <v>85</v>
      </c>
      <c r="AY195" s="18" t="s">
        <v>277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21</v>
      </c>
      <c r="BK195" s="233">
        <f>ROUND(I195*H195,2)</f>
        <v>0</v>
      </c>
      <c r="BL195" s="18" t="s">
        <v>377</v>
      </c>
      <c r="BM195" s="232" t="s">
        <v>731</v>
      </c>
    </row>
    <row r="196" s="2" customFormat="1">
      <c r="A196" s="39"/>
      <c r="B196" s="40"/>
      <c r="C196" s="41"/>
      <c r="D196" s="234" t="s">
        <v>286</v>
      </c>
      <c r="E196" s="41"/>
      <c r="F196" s="235" t="s">
        <v>2520</v>
      </c>
      <c r="G196" s="41"/>
      <c r="H196" s="41"/>
      <c r="I196" s="236"/>
      <c r="J196" s="41"/>
      <c r="K196" s="41"/>
      <c r="L196" s="45"/>
      <c r="M196" s="237"/>
      <c r="N196" s="23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286</v>
      </c>
      <c r="AU196" s="18" t="s">
        <v>85</v>
      </c>
    </row>
    <row r="197" s="2" customFormat="1" ht="14.5" customHeight="1">
      <c r="A197" s="39"/>
      <c r="B197" s="40"/>
      <c r="C197" s="221" t="s">
        <v>517</v>
      </c>
      <c r="D197" s="221" t="s">
        <v>279</v>
      </c>
      <c r="E197" s="222" t="s">
        <v>2521</v>
      </c>
      <c r="F197" s="223" t="s">
        <v>2522</v>
      </c>
      <c r="G197" s="224" t="s">
        <v>2220</v>
      </c>
      <c r="H197" s="225">
        <v>50</v>
      </c>
      <c r="I197" s="226"/>
      <c r="J197" s="227">
        <f>ROUND(I197*H197,2)</f>
        <v>0</v>
      </c>
      <c r="K197" s="223" t="s">
        <v>1</v>
      </c>
      <c r="L197" s="45"/>
      <c r="M197" s="228" t="s">
        <v>1</v>
      </c>
      <c r="N197" s="229" t="s">
        <v>41</v>
      </c>
      <c r="O197" s="92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377</v>
      </c>
      <c r="AT197" s="232" t="s">
        <v>279</v>
      </c>
      <c r="AU197" s="232" t="s">
        <v>85</v>
      </c>
      <c r="AY197" s="18" t="s">
        <v>277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21</v>
      </c>
      <c r="BK197" s="233">
        <f>ROUND(I197*H197,2)</f>
        <v>0</v>
      </c>
      <c r="BL197" s="18" t="s">
        <v>377</v>
      </c>
      <c r="BM197" s="232" t="s">
        <v>741</v>
      </c>
    </row>
    <row r="198" s="2" customFormat="1">
      <c r="A198" s="39"/>
      <c r="B198" s="40"/>
      <c r="C198" s="41"/>
      <c r="D198" s="234" t="s">
        <v>286</v>
      </c>
      <c r="E198" s="41"/>
      <c r="F198" s="235" t="s">
        <v>2522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286</v>
      </c>
      <c r="AU198" s="18" t="s">
        <v>85</v>
      </c>
    </row>
    <row r="199" s="2" customFormat="1" ht="14.5" customHeight="1">
      <c r="A199" s="39"/>
      <c r="B199" s="40"/>
      <c r="C199" s="221" t="s">
        <v>523</v>
      </c>
      <c r="D199" s="221" t="s">
        <v>279</v>
      </c>
      <c r="E199" s="222" t="s">
        <v>2523</v>
      </c>
      <c r="F199" s="223" t="s">
        <v>2524</v>
      </c>
      <c r="G199" s="224" t="s">
        <v>2220</v>
      </c>
      <c r="H199" s="225">
        <v>8</v>
      </c>
      <c r="I199" s="226"/>
      <c r="J199" s="227">
        <f>ROUND(I199*H199,2)</f>
        <v>0</v>
      </c>
      <c r="K199" s="223" t="s">
        <v>1</v>
      </c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377</v>
      </c>
      <c r="AT199" s="232" t="s">
        <v>279</v>
      </c>
      <c r="AU199" s="232" t="s">
        <v>85</v>
      </c>
      <c r="AY199" s="18" t="s">
        <v>277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21</v>
      </c>
      <c r="BK199" s="233">
        <f>ROUND(I199*H199,2)</f>
        <v>0</v>
      </c>
      <c r="BL199" s="18" t="s">
        <v>377</v>
      </c>
      <c r="BM199" s="232" t="s">
        <v>751</v>
      </c>
    </row>
    <row r="200" s="2" customFormat="1">
      <c r="A200" s="39"/>
      <c r="B200" s="40"/>
      <c r="C200" s="41"/>
      <c r="D200" s="234" t="s">
        <v>286</v>
      </c>
      <c r="E200" s="41"/>
      <c r="F200" s="235" t="s">
        <v>2524</v>
      </c>
      <c r="G200" s="41"/>
      <c r="H200" s="41"/>
      <c r="I200" s="236"/>
      <c r="J200" s="41"/>
      <c r="K200" s="41"/>
      <c r="L200" s="45"/>
      <c r="M200" s="237"/>
      <c r="N200" s="23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286</v>
      </c>
      <c r="AU200" s="18" t="s">
        <v>85</v>
      </c>
    </row>
    <row r="201" s="2" customFormat="1" ht="22.9" customHeight="1">
      <c r="A201" s="39"/>
      <c r="B201" s="40"/>
      <c r="C201" s="221" t="s">
        <v>528</v>
      </c>
      <c r="D201" s="221" t="s">
        <v>279</v>
      </c>
      <c r="E201" s="222" t="s">
        <v>2525</v>
      </c>
      <c r="F201" s="223" t="s">
        <v>2526</v>
      </c>
      <c r="G201" s="224" t="s">
        <v>2220</v>
      </c>
      <c r="H201" s="225">
        <v>4</v>
      </c>
      <c r="I201" s="226"/>
      <c r="J201" s="227">
        <f>ROUND(I201*H201,2)</f>
        <v>0</v>
      </c>
      <c r="K201" s="223" t="s">
        <v>1</v>
      </c>
      <c r="L201" s="45"/>
      <c r="M201" s="228" t="s">
        <v>1</v>
      </c>
      <c r="N201" s="229" t="s">
        <v>41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377</v>
      </c>
      <c r="AT201" s="232" t="s">
        <v>279</v>
      </c>
      <c r="AU201" s="232" t="s">
        <v>85</v>
      </c>
      <c r="AY201" s="18" t="s">
        <v>277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21</v>
      </c>
      <c r="BK201" s="233">
        <f>ROUND(I201*H201,2)</f>
        <v>0</v>
      </c>
      <c r="BL201" s="18" t="s">
        <v>377</v>
      </c>
      <c r="BM201" s="232" t="s">
        <v>761</v>
      </c>
    </row>
    <row r="202" s="2" customFormat="1">
      <c r="A202" s="39"/>
      <c r="B202" s="40"/>
      <c r="C202" s="41"/>
      <c r="D202" s="234" t="s">
        <v>286</v>
      </c>
      <c r="E202" s="41"/>
      <c r="F202" s="235" t="s">
        <v>2526</v>
      </c>
      <c r="G202" s="41"/>
      <c r="H202" s="41"/>
      <c r="I202" s="236"/>
      <c r="J202" s="41"/>
      <c r="K202" s="41"/>
      <c r="L202" s="45"/>
      <c r="M202" s="237"/>
      <c r="N202" s="238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286</v>
      </c>
      <c r="AU202" s="18" t="s">
        <v>85</v>
      </c>
    </row>
    <row r="203" s="2" customFormat="1" ht="14.5" customHeight="1">
      <c r="A203" s="39"/>
      <c r="B203" s="40"/>
      <c r="C203" s="221" t="s">
        <v>534</v>
      </c>
      <c r="D203" s="221" t="s">
        <v>279</v>
      </c>
      <c r="E203" s="222" t="s">
        <v>2527</v>
      </c>
      <c r="F203" s="223" t="s">
        <v>2528</v>
      </c>
      <c r="G203" s="224" t="s">
        <v>2220</v>
      </c>
      <c r="H203" s="225">
        <v>1</v>
      </c>
      <c r="I203" s="226"/>
      <c r="J203" s="227">
        <f>ROUND(I203*H203,2)</f>
        <v>0</v>
      </c>
      <c r="K203" s="223" t="s">
        <v>1</v>
      </c>
      <c r="L203" s="45"/>
      <c r="M203" s="228" t="s">
        <v>1</v>
      </c>
      <c r="N203" s="229" t="s">
        <v>41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377</v>
      </c>
      <c r="AT203" s="232" t="s">
        <v>279</v>
      </c>
      <c r="AU203" s="232" t="s">
        <v>85</v>
      </c>
      <c r="AY203" s="18" t="s">
        <v>277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21</v>
      </c>
      <c r="BK203" s="233">
        <f>ROUND(I203*H203,2)</f>
        <v>0</v>
      </c>
      <c r="BL203" s="18" t="s">
        <v>377</v>
      </c>
      <c r="BM203" s="232" t="s">
        <v>773</v>
      </c>
    </row>
    <row r="204" s="2" customFormat="1">
      <c r="A204" s="39"/>
      <c r="B204" s="40"/>
      <c r="C204" s="41"/>
      <c r="D204" s="234" t="s">
        <v>286</v>
      </c>
      <c r="E204" s="41"/>
      <c r="F204" s="235" t="s">
        <v>2528</v>
      </c>
      <c r="G204" s="41"/>
      <c r="H204" s="41"/>
      <c r="I204" s="236"/>
      <c r="J204" s="41"/>
      <c r="K204" s="41"/>
      <c r="L204" s="45"/>
      <c r="M204" s="237"/>
      <c r="N204" s="23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286</v>
      </c>
      <c r="AU204" s="18" t="s">
        <v>85</v>
      </c>
    </row>
    <row r="205" s="2" customFormat="1" ht="14.5" customHeight="1">
      <c r="A205" s="39"/>
      <c r="B205" s="40"/>
      <c r="C205" s="221" t="s">
        <v>540</v>
      </c>
      <c r="D205" s="221" t="s">
        <v>279</v>
      </c>
      <c r="E205" s="222" t="s">
        <v>2529</v>
      </c>
      <c r="F205" s="223" t="s">
        <v>2530</v>
      </c>
      <c r="G205" s="224" t="s">
        <v>2220</v>
      </c>
      <c r="H205" s="225">
        <v>1</v>
      </c>
      <c r="I205" s="226"/>
      <c r="J205" s="227">
        <f>ROUND(I205*H205,2)</f>
        <v>0</v>
      </c>
      <c r="K205" s="223" t="s">
        <v>1</v>
      </c>
      <c r="L205" s="45"/>
      <c r="M205" s="228" t="s">
        <v>1</v>
      </c>
      <c r="N205" s="229" t="s">
        <v>41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377</v>
      </c>
      <c r="AT205" s="232" t="s">
        <v>279</v>
      </c>
      <c r="AU205" s="232" t="s">
        <v>85</v>
      </c>
      <c r="AY205" s="18" t="s">
        <v>277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21</v>
      </c>
      <c r="BK205" s="233">
        <f>ROUND(I205*H205,2)</f>
        <v>0</v>
      </c>
      <c r="BL205" s="18" t="s">
        <v>377</v>
      </c>
      <c r="BM205" s="232" t="s">
        <v>796</v>
      </c>
    </row>
    <row r="206" s="2" customFormat="1">
      <c r="A206" s="39"/>
      <c r="B206" s="40"/>
      <c r="C206" s="41"/>
      <c r="D206" s="234" t="s">
        <v>286</v>
      </c>
      <c r="E206" s="41"/>
      <c r="F206" s="235" t="s">
        <v>2530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286</v>
      </c>
      <c r="AU206" s="18" t="s">
        <v>85</v>
      </c>
    </row>
    <row r="207" s="2" customFormat="1" ht="14.5" customHeight="1">
      <c r="A207" s="39"/>
      <c r="B207" s="40"/>
      <c r="C207" s="221" t="s">
        <v>546</v>
      </c>
      <c r="D207" s="221" t="s">
        <v>279</v>
      </c>
      <c r="E207" s="222" t="s">
        <v>2531</v>
      </c>
      <c r="F207" s="223" t="s">
        <v>2532</v>
      </c>
      <c r="G207" s="224" t="s">
        <v>2220</v>
      </c>
      <c r="H207" s="225">
        <v>1</v>
      </c>
      <c r="I207" s="226"/>
      <c r="J207" s="227">
        <f>ROUND(I207*H207,2)</f>
        <v>0</v>
      </c>
      <c r="K207" s="223" t="s">
        <v>1</v>
      </c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377</v>
      </c>
      <c r="AT207" s="232" t="s">
        <v>279</v>
      </c>
      <c r="AU207" s="232" t="s">
        <v>85</v>
      </c>
      <c r="AY207" s="18" t="s">
        <v>277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21</v>
      </c>
      <c r="BK207" s="233">
        <f>ROUND(I207*H207,2)</f>
        <v>0</v>
      </c>
      <c r="BL207" s="18" t="s">
        <v>377</v>
      </c>
      <c r="BM207" s="232" t="s">
        <v>807</v>
      </c>
    </row>
    <row r="208" s="2" customFormat="1">
      <c r="A208" s="39"/>
      <c r="B208" s="40"/>
      <c r="C208" s="41"/>
      <c r="D208" s="234" t="s">
        <v>286</v>
      </c>
      <c r="E208" s="41"/>
      <c r="F208" s="235" t="s">
        <v>2532</v>
      </c>
      <c r="G208" s="41"/>
      <c r="H208" s="41"/>
      <c r="I208" s="236"/>
      <c r="J208" s="41"/>
      <c r="K208" s="41"/>
      <c r="L208" s="45"/>
      <c r="M208" s="237"/>
      <c r="N208" s="23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286</v>
      </c>
      <c r="AU208" s="18" t="s">
        <v>85</v>
      </c>
    </row>
    <row r="209" s="2" customFormat="1" ht="14.5" customHeight="1">
      <c r="A209" s="39"/>
      <c r="B209" s="40"/>
      <c r="C209" s="221" t="s">
        <v>552</v>
      </c>
      <c r="D209" s="221" t="s">
        <v>279</v>
      </c>
      <c r="E209" s="222" t="s">
        <v>2533</v>
      </c>
      <c r="F209" s="223" t="s">
        <v>2534</v>
      </c>
      <c r="G209" s="224" t="s">
        <v>2220</v>
      </c>
      <c r="H209" s="225">
        <v>1</v>
      </c>
      <c r="I209" s="226"/>
      <c r="J209" s="227">
        <f>ROUND(I209*H209,2)</f>
        <v>0</v>
      </c>
      <c r="K209" s="223" t="s">
        <v>1</v>
      </c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377</v>
      </c>
      <c r="AT209" s="232" t="s">
        <v>279</v>
      </c>
      <c r="AU209" s="232" t="s">
        <v>85</v>
      </c>
      <c r="AY209" s="18" t="s">
        <v>277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21</v>
      </c>
      <c r="BK209" s="233">
        <f>ROUND(I209*H209,2)</f>
        <v>0</v>
      </c>
      <c r="BL209" s="18" t="s">
        <v>377</v>
      </c>
      <c r="BM209" s="232" t="s">
        <v>819</v>
      </c>
    </row>
    <row r="210" s="2" customFormat="1">
      <c r="A210" s="39"/>
      <c r="B210" s="40"/>
      <c r="C210" s="41"/>
      <c r="D210" s="234" t="s">
        <v>286</v>
      </c>
      <c r="E210" s="41"/>
      <c r="F210" s="235" t="s">
        <v>2534</v>
      </c>
      <c r="G210" s="41"/>
      <c r="H210" s="41"/>
      <c r="I210" s="236"/>
      <c r="J210" s="41"/>
      <c r="K210" s="41"/>
      <c r="L210" s="45"/>
      <c r="M210" s="237"/>
      <c r="N210" s="23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286</v>
      </c>
      <c r="AU210" s="18" t="s">
        <v>85</v>
      </c>
    </row>
    <row r="211" s="2" customFormat="1" ht="14.5" customHeight="1">
      <c r="A211" s="39"/>
      <c r="B211" s="40"/>
      <c r="C211" s="221" t="s">
        <v>558</v>
      </c>
      <c r="D211" s="221" t="s">
        <v>279</v>
      </c>
      <c r="E211" s="222" t="s">
        <v>2535</v>
      </c>
      <c r="F211" s="223" t="s">
        <v>2536</v>
      </c>
      <c r="G211" s="224" t="s">
        <v>2220</v>
      </c>
      <c r="H211" s="225">
        <v>5</v>
      </c>
      <c r="I211" s="226"/>
      <c r="J211" s="227">
        <f>ROUND(I211*H211,2)</f>
        <v>0</v>
      </c>
      <c r="K211" s="223" t="s">
        <v>1</v>
      </c>
      <c r="L211" s="45"/>
      <c r="M211" s="228" t="s">
        <v>1</v>
      </c>
      <c r="N211" s="229" t="s">
        <v>41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377</v>
      </c>
      <c r="AT211" s="232" t="s">
        <v>279</v>
      </c>
      <c r="AU211" s="232" t="s">
        <v>85</v>
      </c>
      <c r="AY211" s="18" t="s">
        <v>277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21</v>
      </c>
      <c r="BK211" s="233">
        <f>ROUND(I211*H211,2)</f>
        <v>0</v>
      </c>
      <c r="BL211" s="18" t="s">
        <v>377</v>
      </c>
      <c r="BM211" s="232" t="s">
        <v>830</v>
      </c>
    </row>
    <row r="212" s="2" customFormat="1">
      <c r="A212" s="39"/>
      <c r="B212" s="40"/>
      <c r="C212" s="41"/>
      <c r="D212" s="234" t="s">
        <v>286</v>
      </c>
      <c r="E212" s="41"/>
      <c r="F212" s="235" t="s">
        <v>2536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286</v>
      </c>
      <c r="AU212" s="18" t="s">
        <v>85</v>
      </c>
    </row>
    <row r="213" s="2" customFormat="1" ht="22.9" customHeight="1">
      <c r="A213" s="39"/>
      <c r="B213" s="40"/>
      <c r="C213" s="221" t="s">
        <v>563</v>
      </c>
      <c r="D213" s="221" t="s">
        <v>279</v>
      </c>
      <c r="E213" s="222" t="s">
        <v>2537</v>
      </c>
      <c r="F213" s="223" t="s">
        <v>2538</v>
      </c>
      <c r="G213" s="224" t="s">
        <v>2539</v>
      </c>
      <c r="H213" s="225">
        <v>1</v>
      </c>
      <c r="I213" s="226"/>
      <c r="J213" s="227">
        <f>ROUND(I213*H213,2)</f>
        <v>0</v>
      </c>
      <c r="K213" s="223" t="s">
        <v>1</v>
      </c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377</v>
      </c>
      <c r="AT213" s="232" t="s">
        <v>279</v>
      </c>
      <c r="AU213" s="232" t="s">
        <v>85</v>
      </c>
      <c r="AY213" s="18" t="s">
        <v>277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21</v>
      </c>
      <c r="BK213" s="233">
        <f>ROUND(I213*H213,2)</f>
        <v>0</v>
      </c>
      <c r="BL213" s="18" t="s">
        <v>377</v>
      </c>
      <c r="BM213" s="232" t="s">
        <v>840</v>
      </c>
    </row>
    <row r="214" s="2" customFormat="1">
      <c r="A214" s="39"/>
      <c r="B214" s="40"/>
      <c r="C214" s="41"/>
      <c r="D214" s="234" t="s">
        <v>286</v>
      </c>
      <c r="E214" s="41"/>
      <c r="F214" s="235" t="s">
        <v>2538</v>
      </c>
      <c r="G214" s="41"/>
      <c r="H214" s="41"/>
      <c r="I214" s="236"/>
      <c r="J214" s="41"/>
      <c r="K214" s="41"/>
      <c r="L214" s="45"/>
      <c r="M214" s="237"/>
      <c r="N214" s="23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286</v>
      </c>
      <c r="AU214" s="18" t="s">
        <v>85</v>
      </c>
    </row>
    <row r="215" s="2" customFormat="1" ht="14.5" customHeight="1">
      <c r="A215" s="39"/>
      <c r="B215" s="40"/>
      <c r="C215" s="221" t="s">
        <v>568</v>
      </c>
      <c r="D215" s="221" t="s">
        <v>279</v>
      </c>
      <c r="E215" s="222" t="s">
        <v>2540</v>
      </c>
      <c r="F215" s="223" t="s">
        <v>2541</v>
      </c>
      <c r="G215" s="224" t="s">
        <v>2220</v>
      </c>
      <c r="H215" s="225">
        <v>1</v>
      </c>
      <c r="I215" s="226"/>
      <c r="J215" s="227">
        <f>ROUND(I215*H215,2)</f>
        <v>0</v>
      </c>
      <c r="K215" s="223" t="s">
        <v>1</v>
      </c>
      <c r="L215" s="45"/>
      <c r="M215" s="228" t="s">
        <v>1</v>
      </c>
      <c r="N215" s="229" t="s">
        <v>41</v>
      </c>
      <c r="O215" s="92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377</v>
      </c>
      <c r="AT215" s="232" t="s">
        <v>279</v>
      </c>
      <c r="AU215" s="232" t="s">
        <v>85</v>
      </c>
      <c r="AY215" s="18" t="s">
        <v>277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21</v>
      </c>
      <c r="BK215" s="233">
        <f>ROUND(I215*H215,2)</f>
        <v>0</v>
      </c>
      <c r="BL215" s="18" t="s">
        <v>377</v>
      </c>
      <c r="BM215" s="232" t="s">
        <v>850</v>
      </c>
    </row>
    <row r="216" s="2" customFormat="1">
      <c r="A216" s="39"/>
      <c r="B216" s="40"/>
      <c r="C216" s="41"/>
      <c r="D216" s="234" t="s">
        <v>286</v>
      </c>
      <c r="E216" s="41"/>
      <c r="F216" s="235" t="s">
        <v>2541</v>
      </c>
      <c r="G216" s="41"/>
      <c r="H216" s="41"/>
      <c r="I216" s="236"/>
      <c r="J216" s="41"/>
      <c r="K216" s="41"/>
      <c r="L216" s="45"/>
      <c r="M216" s="237"/>
      <c r="N216" s="23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286</v>
      </c>
      <c r="AU216" s="18" t="s">
        <v>85</v>
      </c>
    </row>
    <row r="217" s="2" customFormat="1" ht="14.5" customHeight="1">
      <c r="A217" s="39"/>
      <c r="B217" s="40"/>
      <c r="C217" s="221" t="s">
        <v>574</v>
      </c>
      <c r="D217" s="221" t="s">
        <v>279</v>
      </c>
      <c r="E217" s="222" t="s">
        <v>2542</v>
      </c>
      <c r="F217" s="223" t="s">
        <v>2543</v>
      </c>
      <c r="G217" s="224" t="s">
        <v>2220</v>
      </c>
      <c r="H217" s="225">
        <v>1</v>
      </c>
      <c r="I217" s="226"/>
      <c r="J217" s="227">
        <f>ROUND(I217*H217,2)</f>
        <v>0</v>
      </c>
      <c r="K217" s="223" t="s">
        <v>1</v>
      </c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377</v>
      </c>
      <c r="AT217" s="232" t="s">
        <v>279</v>
      </c>
      <c r="AU217" s="232" t="s">
        <v>85</v>
      </c>
      <c r="AY217" s="18" t="s">
        <v>277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21</v>
      </c>
      <c r="BK217" s="233">
        <f>ROUND(I217*H217,2)</f>
        <v>0</v>
      </c>
      <c r="BL217" s="18" t="s">
        <v>377</v>
      </c>
      <c r="BM217" s="232" t="s">
        <v>858</v>
      </c>
    </row>
    <row r="218" s="2" customFormat="1">
      <c r="A218" s="39"/>
      <c r="B218" s="40"/>
      <c r="C218" s="41"/>
      <c r="D218" s="234" t="s">
        <v>286</v>
      </c>
      <c r="E218" s="41"/>
      <c r="F218" s="235" t="s">
        <v>2543</v>
      </c>
      <c r="G218" s="41"/>
      <c r="H218" s="41"/>
      <c r="I218" s="236"/>
      <c r="J218" s="41"/>
      <c r="K218" s="41"/>
      <c r="L218" s="45"/>
      <c r="M218" s="237"/>
      <c r="N218" s="23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286</v>
      </c>
      <c r="AU218" s="18" t="s">
        <v>85</v>
      </c>
    </row>
    <row r="219" s="2" customFormat="1" ht="14.5" customHeight="1">
      <c r="A219" s="39"/>
      <c r="B219" s="40"/>
      <c r="C219" s="221" t="s">
        <v>580</v>
      </c>
      <c r="D219" s="221" t="s">
        <v>279</v>
      </c>
      <c r="E219" s="222" t="s">
        <v>2544</v>
      </c>
      <c r="F219" s="223" t="s">
        <v>2545</v>
      </c>
      <c r="G219" s="224" t="s">
        <v>2436</v>
      </c>
      <c r="H219" s="225">
        <v>20</v>
      </c>
      <c r="I219" s="226"/>
      <c r="J219" s="227">
        <f>ROUND(I219*H219,2)</f>
        <v>0</v>
      </c>
      <c r="K219" s="223" t="s">
        <v>1</v>
      </c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377</v>
      </c>
      <c r="AT219" s="232" t="s">
        <v>279</v>
      </c>
      <c r="AU219" s="232" t="s">
        <v>85</v>
      </c>
      <c r="AY219" s="18" t="s">
        <v>277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21</v>
      </c>
      <c r="BK219" s="233">
        <f>ROUND(I219*H219,2)</f>
        <v>0</v>
      </c>
      <c r="BL219" s="18" t="s">
        <v>377</v>
      </c>
      <c r="BM219" s="232" t="s">
        <v>868</v>
      </c>
    </row>
    <row r="220" s="2" customFormat="1">
      <c r="A220" s="39"/>
      <c r="B220" s="40"/>
      <c r="C220" s="41"/>
      <c r="D220" s="234" t="s">
        <v>286</v>
      </c>
      <c r="E220" s="41"/>
      <c r="F220" s="235" t="s">
        <v>2545</v>
      </c>
      <c r="G220" s="41"/>
      <c r="H220" s="41"/>
      <c r="I220" s="236"/>
      <c r="J220" s="41"/>
      <c r="K220" s="41"/>
      <c r="L220" s="45"/>
      <c r="M220" s="237"/>
      <c r="N220" s="23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286</v>
      </c>
      <c r="AU220" s="18" t="s">
        <v>85</v>
      </c>
    </row>
    <row r="221" s="2" customFormat="1" ht="14.5" customHeight="1">
      <c r="A221" s="39"/>
      <c r="B221" s="40"/>
      <c r="C221" s="221" t="s">
        <v>586</v>
      </c>
      <c r="D221" s="221" t="s">
        <v>279</v>
      </c>
      <c r="E221" s="222" t="s">
        <v>2546</v>
      </c>
      <c r="F221" s="223" t="s">
        <v>2547</v>
      </c>
      <c r="G221" s="224" t="s">
        <v>2436</v>
      </c>
      <c r="H221" s="225">
        <v>8</v>
      </c>
      <c r="I221" s="226"/>
      <c r="J221" s="227">
        <f>ROUND(I221*H221,2)</f>
        <v>0</v>
      </c>
      <c r="K221" s="223" t="s">
        <v>1</v>
      </c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377</v>
      </c>
      <c r="AT221" s="232" t="s">
        <v>279</v>
      </c>
      <c r="AU221" s="232" t="s">
        <v>85</v>
      </c>
      <c r="AY221" s="18" t="s">
        <v>277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21</v>
      </c>
      <c r="BK221" s="233">
        <f>ROUND(I221*H221,2)</f>
        <v>0</v>
      </c>
      <c r="BL221" s="18" t="s">
        <v>377</v>
      </c>
      <c r="BM221" s="232" t="s">
        <v>879</v>
      </c>
    </row>
    <row r="222" s="2" customFormat="1">
      <c r="A222" s="39"/>
      <c r="B222" s="40"/>
      <c r="C222" s="41"/>
      <c r="D222" s="234" t="s">
        <v>286</v>
      </c>
      <c r="E222" s="41"/>
      <c r="F222" s="235" t="s">
        <v>2547</v>
      </c>
      <c r="G222" s="41"/>
      <c r="H222" s="41"/>
      <c r="I222" s="236"/>
      <c r="J222" s="41"/>
      <c r="K222" s="41"/>
      <c r="L222" s="45"/>
      <c r="M222" s="237"/>
      <c r="N222" s="23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286</v>
      </c>
      <c r="AU222" s="18" t="s">
        <v>85</v>
      </c>
    </row>
    <row r="223" s="2" customFormat="1" ht="14.5" customHeight="1">
      <c r="A223" s="39"/>
      <c r="B223" s="40"/>
      <c r="C223" s="221" t="s">
        <v>592</v>
      </c>
      <c r="D223" s="221" t="s">
        <v>279</v>
      </c>
      <c r="E223" s="222" t="s">
        <v>2548</v>
      </c>
      <c r="F223" s="223" t="s">
        <v>2549</v>
      </c>
      <c r="G223" s="224" t="s">
        <v>2550</v>
      </c>
      <c r="H223" s="225">
        <v>1</v>
      </c>
      <c r="I223" s="226"/>
      <c r="J223" s="227">
        <f>ROUND(I223*H223,2)</f>
        <v>0</v>
      </c>
      <c r="K223" s="223" t="s">
        <v>1</v>
      </c>
      <c r="L223" s="45"/>
      <c r="M223" s="228" t="s">
        <v>1</v>
      </c>
      <c r="N223" s="229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377</v>
      </c>
      <c r="AT223" s="232" t="s">
        <v>279</v>
      </c>
      <c r="AU223" s="232" t="s">
        <v>85</v>
      </c>
      <c r="AY223" s="18" t="s">
        <v>277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21</v>
      </c>
      <c r="BK223" s="233">
        <f>ROUND(I223*H223,2)</f>
        <v>0</v>
      </c>
      <c r="BL223" s="18" t="s">
        <v>377</v>
      </c>
      <c r="BM223" s="232" t="s">
        <v>891</v>
      </c>
    </row>
    <row r="224" s="2" customFormat="1">
      <c r="A224" s="39"/>
      <c r="B224" s="40"/>
      <c r="C224" s="41"/>
      <c r="D224" s="234" t="s">
        <v>286</v>
      </c>
      <c r="E224" s="41"/>
      <c r="F224" s="235" t="s">
        <v>2549</v>
      </c>
      <c r="G224" s="41"/>
      <c r="H224" s="41"/>
      <c r="I224" s="236"/>
      <c r="J224" s="41"/>
      <c r="K224" s="41"/>
      <c r="L224" s="45"/>
      <c r="M224" s="293"/>
      <c r="N224" s="294"/>
      <c r="O224" s="295"/>
      <c r="P224" s="295"/>
      <c r="Q224" s="295"/>
      <c r="R224" s="295"/>
      <c r="S224" s="295"/>
      <c r="T224" s="29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286</v>
      </c>
      <c r="AU224" s="18" t="s">
        <v>85</v>
      </c>
    </row>
    <row r="225" s="2" customFormat="1" ht="6.96" customHeight="1">
      <c r="A225" s="39"/>
      <c r="B225" s="67"/>
      <c r="C225" s="68"/>
      <c r="D225" s="68"/>
      <c r="E225" s="68"/>
      <c r="F225" s="68"/>
      <c r="G225" s="68"/>
      <c r="H225" s="68"/>
      <c r="I225" s="68"/>
      <c r="J225" s="68"/>
      <c r="K225" s="68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3bDZlH5nmsyvtgv9tLcruLZhCvb78gF0oM3w+6/PkaB7VDX2S6ppm8CHI0bNb3J2gZHwgz0RqkSPST3kiLHtqw==" hashValue="XmYn5OqJlAS/5dD+wdR4IPTcw5B9vtZcD0NvqyRjUutetMpKszFC/w27CqQo6qAfM1V0NawElwkfOV/Tn5/+oA==" algorithmName="SHA-512" password="CC35"/>
  <autoFilter ref="C117:K2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5938" style="1" customWidth="1"/>
    <col min="2" max="2" width="1.667969" style="1" customWidth="1"/>
    <col min="3" max="3" width="24.99609" style="1" customWidth="1"/>
    <col min="4" max="4" width="75.77734" style="1" customWidth="1"/>
    <col min="5" max="5" width="13.33594" style="1" customWidth="1"/>
    <col min="6" max="6" width="19.99609" style="1" customWidth="1"/>
    <col min="7" max="7" width="1.667969" style="1" customWidth="1"/>
    <col min="8" max="8" width="8.335938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2551</v>
      </c>
      <c r="H4" s="21"/>
    </row>
    <row r="5" s="1" customFormat="1" ht="12" customHeight="1">
      <c r="B5" s="21"/>
      <c r="C5" s="298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9" t="s">
        <v>16</v>
      </c>
      <c r="D6" s="300" t="s">
        <v>17</v>
      </c>
      <c r="E6" s="1"/>
      <c r="F6" s="1"/>
      <c r="H6" s="21"/>
    </row>
    <row r="7" s="1" customFormat="1" ht="14.5" customHeight="1">
      <c r="B7" s="21"/>
      <c r="C7" s="142" t="s">
        <v>24</v>
      </c>
      <c r="D7" s="146" t="str">
        <f>'Rekapitulace stavby'!AN8</f>
        <v>30. 12. 2016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4"/>
      <c r="B9" s="301"/>
      <c r="C9" s="302" t="s">
        <v>57</v>
      </c>
      <c r="D9" s="303" t="s">
        <v>58</v>
      </c>
      <c r="E9" s="303" t="s">
        <v>264</v>
      </c>
      <c r="F9" s="304" t="s">
        <v>2552</v>
      </c>
      <c r="G9" s="194"/>
      <c r="H9" s="301"/>
    </row>
    <row r="10" s="2" customFormat="1" ht="26.4" customHeight="1">
      <c r="A10" s="39"/>
      <c r="B10" s="45"/>
      <c r="C10" s="305" t="s">
        <v>2553</v>
      </c>
      <c r="D10" s="305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6" t="s">
        <v>95</v>
      </c>
      <c r="D11" s="307" t="s">
        <v>1</v>
      </c>
      <c r="E11" s="308" t="s">
        <v>1</v>
      </c>
      <c r="F11" s="309">
        <v>0.012999999999999999</v>
      </c>
      <c r="G11" s="39"/>
      <c r="H11" s="45"/>
    </row>
    <row r="12" s="2" customFormat="1" ht="16.8" customHeight="1">
      <c r="A12" s="39"/>
      <c r="B12" s="45"/>
      <c r="C12" s="310" t="s">
        <v>95</v>
      </c>
      <c r="D12" s="310" t="s">
        <v>398</v>
      </c>
      <c r="E12" s="18" t="s">
        <v>1</v>
      </c>
      <c r="F12" s="311">
        <v>0.012999999999999999</v>
      </c>
      <c r="G12" s="39"/>
      <c r="H12" s="45"/>
    </row>
    <row r="13" s="2" customFormat="1" ht="16.8" customHeight="1">
      <c r="A13" s="39"/>
      <c r="B13" s="45"/>
      <c r="C13" s="312" t="s">
        <v>2554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310" t="s">
        <v>394</v>
      </c>
      <c r="D14" s="310" t="s">
        <v>395</v>
      </c>
      <c r="E14" s="18" t="s">
        <v>316</v>
      </c>
      <c r="F14" s="311">
        <v>0.012999999999999999</v>
      </c>
      <c r="G14" s="39"/>
      <c r="H14" s="45"/>
    </row>
    <row r="15" s="2" customFormat="1" ht="16.8" customHeight="1">
      <c r="A15" s="39"/>
      <c r="B15" s="45"/>
      <c r="C15" s="310" t="s">
        <v>401</v>
      </c>
      <c r="D15" s="310" t="s">
        <v>402</v>
      </c>
      <c r="E15" s="18" t="s">
        <v>316</v>
      </c>
      <c r="F15" s="311">
        <v>0.014</v>
      </c>
      <c r="G15" s="39"/>
      <c r="H15" s="45"/>
    </row>
    <row r="16" s="2" customFormat="1" ht="16.8" customHeight="1">
      <c r="A16" s="39"/>
      <c r="B16" s="45"/>
      <c r="C16" s="306" t="s">
        <v>97</v>
      </c>
      <c r="D16" s="307" t="s">
        <v>1</v>
      </c>
      <c r="E16" s="308" t="s">
        <v>1</v>
      </c>
      <c r="F16" s="309">
        <v>11.65</v>
      </c>
      <c r="G16" s="39"/>
      <c r="H16" s="45"/>
    </row>
    <row r="17" s="2" customFormat="1" ht="16.8" customHeight="1">
      <c r="A17" s="39"/>
      <c r="B17" s="45"/>
      <c r="C17" s="310" t="s">
        <v>97</v>
      </c>
      <c r="D17" s="310" t="s">
        <v>1293</v>
      </c>
      <c r="E17" s="18" t="s">
        <v>1</v>
      </c>
      <c r="F17" s="311">
        <v>11.65</v>
      </c>
      <c r="G17" s="39"/>
      <c r="H17" s="45"/>
    </row>
    <row r="18" s="2" customFormat="1" ht="16.8" customHeight="1">
      <c r="A18" s="39"/>
      <c r="B18" s="45"/>
      <c r="C18" s="312" t="s">
        <v>2554</v>
      </c>
      <c r="D18" s="39"/>
      <c r="E18" s="39"/>
      <c r="F18" s="39"/>
      <c r="G18" s="39"/>
      <c r="H18" s="45"/>
    </row>
    <row r="19" s="2" customFormat="1" ht="16.8" customHeight="1">
      <c r="A19" s="39"/>
      <c r="B19" s="45"/>
      <c r="C19" s="310" t="s">
        <v>1894</v>
      </c>
      <c r="D19" s="310" t="s">
        <v>1895</v>
      </c>
      <c r="E19" s="18" t="s">
        <v>282</v>
      </c>
      <c r="F19" s="311">
        <v>91.920000000000002</v>
      </c>
      <c r="G19" s="39"/>
      <c r="H19" s="45"/>
    </row>
    <row r="20" s="2" customFormat="1" ht="16.8" customHeight="1">
      <c r="A20" s="39"/>
      <c r="B20" s="45"/>
      <c r="C20" s="310" t="s">
        <v>1129</v>
      </c>
      <c r="D20" s="310" t="s">
        <v>1130</v>
      </c>
      <c r="E20" s="18" t="s">
        <v>282</v>
      </c>
      <c r="F20" s="311">
        <v>207.404</v>
      </c>
      <c r="G20" s="39"/>
      <c r="H20" s="45"/>
    </row>
    <row r="21" s="2" customFormat="1" ht="16.8" customHeight="1">
      <c r="A21" s="39"/>
      <c r="B21" s="45"/>
      <c r="C21" s="306" t="s">
        <v>100</v>
      </c>
      <c r="D21" s="307" t="s">
        <v>1</v>
      </c>
      <c r="E21" s="308" t="s">
        <v>1</v>
      </c>
      <c r="F21" s="309">
        <v>41.07</v>
      </c>
      <c r="G21" s="39"/>
      <c r="H21" s="45"/>
    </row>
    <row r="22" s="2" customFormat="1" ht="16.8" customHeight="1">
      <c r="A22" s="39"/>
      <c r="B22" s="45"/>
      <c r="C22" s="310" t="s">
        <v>100</v>
      </c>
      <c r="D22" s="310" t="s">
        <v>1898</v>
      </c>
      <c r="E22" s="18" t="s">
        <v>1</v>
      </c>
      <c r="F22" s="311">
        <v>41.07</v>
      </c>
      <c r="G22" s="39"/>
      <c r="H22" s="45"/>
    </row>
    <row r="23" s="2" customFormat="1" ht="16.8" customHeight="1">
      <c r="A23" s="39"/>
      <c r="B23" s="45"/>
      <c r="C23" s="312" t="s">
        <v>2554</v>
      </c>
      <c r="D23" s="39"/>
      <c r="E23" s="39"/>
      <c r="F23" s="39"/>
      <c r="G23" s="39"/>
      <c r="H23" s="45"/>
    </row>
    <row r="24" s="2" customFormat="1" ht="16.8" customHeight="1">
      <c r="A24" s="39"/>
      <c r="B24" s="45"/>
      <c r="C24" s="310" t="s">
        <v>1894</v>
      </c>
      <c r="D24" s="310" t="s">
        <v>1895</v>
      </c>
      <c r="E24" s="18" t="s">
        <v>282</v>
      </c>
      <c r="F24" s="311">
        <v>91.920000000000002</v>
      </c>
      <c r="G24" s="39"/>
      <c r="H24" s="45"/>
    </row>
    <row r="25" s="2" customFormat="1" ht="16.8" customHeight="1">
      <c r="A25" s="39"/>
      <c r="B25" s="45"/>
      <c r="C25" s="310" t="s">
        <v>994</v>
      </c>
      <c r="D25" s="310" t="s">
        <v>995</v>
      </c>
      <c r="E25" s="18" t="s">
        <v>297</v>
      </c>
      <c r="F25" s="311">
        <v>4.0140000000000002</v>
      </c>
      <c r="G25" s="39"/>
      <c r="H25" s="45"/>
    </row>
    <row r="26" s="2" customFormat="1" ht="16.8" customHeight="1">
      <c r="A26" s="39"/>
      <c r="B26" s="45"/>
      <c r="C26" s="306" t="s">
        <v>102</v>
      </c>
      <c r="D26" s="307" t="s">
        <v>1</v>
      </c>
      <c r="E26" s="308" t="s">
        <v>1</v>
      </c>
      <c r="F26" s="309">
        <v>39.200000000000003</v>
      </c>
      <c r="G26" s="39"/>
      <c r="H26" s="45"/>
    </row>
    <row r="27" s="2" customFormat="1" ht="16.8" customHeight="1">
      <c r="A27" s="39"/>
      <c r="B27" s="45"/>
      <c r="C27" s="310" t="s">
        <v>102</v>
      </c>
      <c r="D27" s="310" t="s">
        <v>1899</v>
      </c>
      <c r="E27" s="18" t="s">
        <v>1</v>
      </c>
      <c r="F27" s="311">
        <v>39.200000000000003</v>
      </c>
      <c r="G27" s="39"/>
      <c r="H27" s="45"/>
    </row>
    <row r="28" s="2" customFormat="1" ht="16.8" customHeight="1">
      <c r="A28" s="39"/>
      <c r="B28" s="45"/>
      <c r="C28" s="312" t="s">
        <v>2554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310" t="s">
        <v>1894</v>
      </c>
      <c r="D29" s="310" t="s">
        <v>1895</v>
      </c>
      <c r="E29" s="18" t="s">
        <v>282</v>
      </c>
      <c r="F29" s="311">
        <v>91.920000000000002</v>
      </c>
      <c r="G29" s="39"/>
      <c r="H29" s="45"/>
    </row>
    <row r="30" s="2" customFormat="1" ht="16.8" customHeight="1">
      <c r="A30" s="39"/>
      <c r="B30" s="45"/>
      <c r="C30" s="310" t="s">
        <v>994</v>
      </c>
      <c r="D30" s="310" t="s">
        <v>995</v>
      </c>
      <c r="E30" s="18" t="s">
        <v>297</v>
      </c>
      <c r="F30" s="311">
        <v>4.0140000000000002</v>
      </c>
      <c r="G30" s="39"/>
      <c r="H30" s="45"/>
    </row>
    <row r="31" s="2" customFormat="1" ht="16.8" customHeight="1">
      <c r="A31" s="39"/>
      <c r="B31" s="45"/>
      <c r="C31" s="310" t="s">
        <v>1129</v>
      </c>
      <c r="D31" s="310" t="s">
        <v>1130</v>
      </c>
      <c r="E31" s="18" t="s">
        <v>282</v>
      </c>
      <c r="F31" s="311">
        <v>207.404</v>
      </c>
      <c r="G31" s="39"/>
      <c r="H31" s="45"/>
    </row>
    <row r="32" s="2" customFormat="1" ht="16.8" customHeight="1">
      <c r="A32" s="39"/>
      <c r="B32" s="45"/>
      <c r="C32" s="306" t="s">
        <v>104</v>
      </c>
      <c r="D32" s="307" t="s">
        <v>1</v>
      </c>
      <c r="E32" s="308" t="s">
        <v>1</v>
      </c>
      <c r="F32" s="309">
        <v>17.823</v>
      </c>
      <c r="G32" s="39"/>
      <c r="H32" s="45"/>
    </row>
    <row r="33" s="2" customFormat="1" ht="16.8" customHeight="1">
      <c r="A33" s="39"/>
      <c r="B33" s="45"/>
      <c r="C33" s="310" t="s">
        <v>104</v>
      </c>
      <c r="D33" s="310" t="s">
        <v>1110</v>
      </c>
      <c r="E33" s="18" t="s">
        <v>1</v>
      </c>
      <c r="F33" s="311">
        <v>17.823</v>
      </c>
      <c r="G33" s="39"/>
      <c r="H33" s="45"/>
    </row>
    <row r="34" s="2" customFormat="1" ht="16.8" customHeight="1">
      <c r="A34" s="39"/>
      <c r="B34" s="45"/>
      <c r="C34" s="312" t="s">
        <v>2554</v>
      </c>
      <c r="D34" s="39"/>
      <c r="E34" s="39"/>
      <c r="F34" s="39"/>
      <c r="G34" s="39"/>
      <c r="H34" s="45"/>
    </row>
    <row r="35" s="2" customFormat="1" ht="16.8" customHeight="1">
      <c r="A35" s="39"/>
      <c r="B35" s="45"/>
      <c r="C35" s="310" t="s">
        <v>1106</v>
      </c>
      <c r="D35" s="310" t="s">
        <v>1107</v>
      </c>
      <c r="E35" s="18" t="s">
        <v>282</v>
      </c>
      <c r="F35" s="311">
        <v>17.823</v>
      </c>
      <c r="G35" s="39"/>
      <c r="H35" s="45"/>
    </row>
    <row r="36" s="2" customFormat="1" ht="16.8" customHeight="1">
      <c r="A36" s="39"/>
      <c r="B36" s="45"/>
      <c r="C36" s="310" t="s">
        <v>407</v>
      </c>
      <c r="D36" s="310" t="s">
        <v>408</v>
      </c>
      <c r="E36" s="18" t="s">
        <v>282</v>
      </c>
      <c r="F36" s="311">
        <v>17.823</v>
      </c>
      <c r="G36" s="39"/>
      <c r="H36" s="45"/>
    </row>
    <row r="37" s="2" customFormat="1" ht="16.8" customHeight="1">
      <c r="A37" s="39"/>
      <c r="B37" s="45"/>
      <c r="C37" s="306" t="s">
        <v>106</v>
      </c>
      <c r="D37" s="307" t="s">
        <v>1</v>
      </c>
      <c r="E37" s="308" t="s">
        <v>1</v>
      </c>
      <c r="F37" s="309">
        <v>28.882000000000001</v>
      </c>
      <c r="G37" s="39"/>
      <c r="H37" s="45"/>
    </row>
    <row r="38" s="2" customFormat="1" ht="16.8" customHeight="1">
      <c r="A38" s="39"/>
      <c r="B38" s="45"/>
      <c r="C38" s="310" t="s">
        <v>106</v>
      </c>
      <c r="D38" s="310" t="s">
        <v>289</v>
      </c>
      <c r="E38" s="18" t="s">
        <v>1</v>
      </c>
      <c r="F38" s="311">
        <v>28.882000000000001</v>
      </c>
      <c r="G38" s="39"/>
      <c r="H38" s="45"/>
    </row>
    <row r="39" s="2" customFormat="1" ht="16.8" customHeight="1">
      <c r="A39" s="39"/>
      <c r="B39" s="45"/>
      <c r="C39" s="312" t="s">
        <v>2554</v>
      </c>
      <c r="D39" s="39"/>
      <c r="E39" s="39"/>
      <c r="F39" s="39"/>
      <c r="G39" s="39"/>
      <c r="H39" s="45"/>
    </row>
    <row r="40" s="2" customFormat="1" ht="16.8" customHeight="1">
      <c r="A40" s="39"/>
      <c r="B40" s="45"/>
      <c r="C40" s="310" t="s">
        <v>280</v>
      </c>
      <c r="D40" s="310" t="s">
        <v>281</v>
      </c>
      <c r="E40" s="18" t="s">
        <v>282</v>
      </c>
      <c r="F40" s="311">
        <v>28.882000000000001</v>
      </c>
      <c r="G40" s="39"/>
      <c r="H40" s="45"/>
    </row>
    <row r="41" s="2" customFormat="1" ht="16.8" customHeight="1">
      <c r="A41" s="39"/>
      <c r="B41" s="45"/>
      <c r="C41" s="310" t="s">
        <v>290</v>
      </c>
      <c r="D41" s="310" t="s">
        <v>291</v>
      </c>
      <c r="E41" s="18" t="s">
        <v>282</v>
      </c>
      <c r="F41" s="311">
        <v>28.882000000000001</v>
      </c>
      <c r="G41" s="39"/>
      <c r="H41" s="45"/>
    </row>
    <row r="42" s="2" customFormat="1" ht="16.8" customHeight="1">
      <c r="A42" s="39"/>
      <c r="B42" s="45"/>
      <c r="C42" s="310" t="s">
        <v>327</v>
      </c>
      <c r="D42" s="310" t="s">
        <v>328</v>
      </c>
      <c r="E42" s="18" t="s">
        <v>282</v>
      </c>
      <c r="F42" s="311">
        <v>73.469999999999999</v>
      </c>
      <c r="G42" s="39"/>
      <c r="H42" s="45"/>
    </row>
    <row r="43" s="2" customFormat="1" ht="16.8" customHeight="1">
      <c r="A43" s="39"/>
      <c r="B43" s="45"/>
      <c r="C43" s="306" t="s">
        <v>109</v>
      </c>
      <c r="D43" s="307" t="s">
        <v>1</v>
      </c>
      <c r="E43" s="308" t="s">
        <v>1</v>
      </c>
      <c r="F43" s="309">
        <v>56.262999999999998</v>
      </c>
      <c r="G43" s="39"/>
      <c r="H43" s="45"/>
    </row>
    <row r="44" s="2" customFormat="1" ht="16.8" customHeight="1">
      <c r="A44" s="39"/>
      <c r="B44" s="45"/>
      <c r="C44" s="310" t="s">
        <v>109</v>
      </c>
      <c r="D44" s="310" t="s">
        <v>1250</v>
      </c>
      <c r="E44" s="18" t="s">
        <v>1</v>
      </c>
      <c r="F44" s="311">
        <v>56.262999999999998</v>
      </c>
      <c r="G44" s="39"/>
      <c r="H44" s="45"/>
    </row>
    <row r="45" s="2" customFormat="1" ht="16.8" customHeight="1">
      <c r="A45" s="39"/>
      <c r="B45" s="45"/>
      <c r="C45" s="312" t="s">
        <v>2554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10" t="s">
        <v>1246</v>
      </c>
      <c r="D46" s="310" t="s">
        <v>1247</v>
      </c>
      <c r="E46" s="18" t="s">
        <v>282</v>
      </c>
      <c r="F46" s="311">
        <v>56.262999999999998</v>
      </c>
      <c r="G46" s="39"/>
      <c r="H46" s="45"/>
    </row>
    <row r="47" s="2" customFormat="1" ht="16.8" customHeight="1">
      <c r="A47" s="39"/>
      <c r="B47" s="45"/>
      <c r="C47" s="310" t="s">
        <v>1000</v>
      </c>
      <c r="D47" s="310" t="s">
        <v>1001</v>
      </c>
      <c r="E47" s="18" t="s">
        <v>297</v>
      </c>
      <c r="F47" s="311">
        <v>3.3759999999999999</v>
      </c>
      <c r="G47" s="39"/>
      <c r="H47" s="45"/>
    </row>
    <row r="48" s="2" customFormat="1" ht="16.8" customHeight="1">
      <c r="A48" s="39"/>
      <c r="B48" s="45"/>
      <c r="C48" s="310" t="s">
        <v>1112</v>
      </c>
      <c r="D48" s="310" t="s">
        <v>1113</v>
      </c>
      <c r="E48" s="18" t="s">
        <v>282</v>
      </c>
      <c r="F48" s="311">
        <v>56.262999999999998</v>
      </c>
      <c r="G48" s="39"/>
      <c r="H48" s="45"/>
    </row>
    <row r="49" s="2" customFormat="1" ht="16.8" customHeight="1">
      <c r="A49" s="39"/>
      <c r="B49" s="45"/>
      <c r="C49" s="310" t="s">
        <v>1129</v>
      </c>
      <c r="D49" s="310" t="s">
        <v>1130</v>
      </c>
      <c r="E49" s="18" t="s">
        <v>282</v>
      </c>
      <c r="F49" s="311">
        <v>207.404</v>
      </c>
      <c r="G49" s="39"/>
      <c r="H49" s="45"/>
    </row>
    <row r="50" s="2" customFormat="1" ht="16.8" customHeight="1">
      <c r="A50" s="39"/>
      <c r="B50" s="45"/>
      <c r="C50" s="306" t="s">
        <v>112</v>
      </c>
      <c r="D50" s="307" t="s">
        <v>1</v>
      </c>
      <c r="E50" s="308" t="s">
        <v>1</v>
      </c>
      <c r="F50" s="309">
        <v>4.0960000000000001</v>
      </c>
      <c r="G50" s="39"/>
      <c r="H50" s="45"/>
    </row>
    <row r="51" s="2" customFormat="1" ht="16.8" customHeight="1">
      <c r="A51" s="39"/>
      <c r="B51" s="45"/>
      <c r="C51" s="310" t="s">
        <v>1</v>
      </c>
      <c r="D51" s="310" t="s">
        <v>300</v>
      </c>
      <c r="E51" s="18" t="s">
        <v>1</v>
      </c>
      <c r="F51" s="311">
        <v>3.125</v>
      </c>
      <c r="G51" s="39"/>
      <c r="H51" s="45"/>
    </row>
    <row r="52" s="2" customFormat="1" ht="16.8" customHeight="1">
      <c r="A52" s="39"/>
      <c r="B52" s="45"/>
      <c r="C52" s="310" t="s">
        <v>1</v>
      </c>
      <c r="D52" s="310" t="s">
        <v>301</v>
      </c>
      <c r="E52" s="18" t="s">
        <v>1</v>
      </c>
      <c r="F52" s="311">
        <v>0.97099999999999997</v>
      </c>
      <c r="G52" s="39"/>
      <c r="H52" s="45"/>
    </row>
    <row r="53" s="2" customFormat="1" ht="16.8" customHeight="1">
      <c r="A53" s="39"/>
      <c r="B53" s="45"/>
      <c r="C53" s="310" t="s">
        <v>112</v>
      </c>
      <c r="D53" s="310" t="s">
        <v>302</v>
      </c>
      <c r="E53" s="18" t="s">
        <v>1</v>
      </c>
      <c r="F53" s="311">
        <v>4.0960000000000001</v>
      </c>
      <c r="G53" s="39"/>
      <c r="H53" s="45"/>
    </row>
    <row r="54" s="2" customFormat="1" ht="16.8" customHeight="1">
      <c r="A54" s="39"/>
      <c r="B54" s="45"/>
      <c r="C54" s="312" t="s">
        <v>2554</v>
      </c>
      <c r="D54" s="39"/>
      <c r="E54" s="39"/>
      <c r="F54" s="39"/>
      <c r="G54" s="39"/>
      <c r="H54" s="45"/>
    </row>
    <row r="55" s="2" customFormat="1">
      <c r="A55" s="39"/>
      <c r="B55" s="45"/>
      <c r="C55" s="310" t="s">
        <v>295</v>
      </c>
      <c r="D55" s="310" t="s">
        <v>296</v>
      </c>
      <c r="E55" s="18" t="s">
        <v>297</v>
      </c>
      <c r="F55" s="311">
        <v>7.5209999999999999</v>
      </c>
      <c r="G55" s="39"/>
      <c r="H55" s="45"/>
    </row>
    <row r="56" s="2" customFormat="1">
      <c r="A56" s="39"/>
      <c r="B56" s="45"/>
      <c r="C56" s="310" t="s">
        <v>304</v>
      </c>
      <c r="D56" s="310" t="s">
        <v>305</v>
      </c>
      <c r="E56" s="18" t="s">
        <v>297</v>
      </c>
      <c r="F56" s="311">
        <v>4.0960000000000001</v>
      </c>
      <c r="G56" s="39"/>
      <c r="H56" s="45"/>
    </row>
    <row r="57" s="2" customFormat="1" ht="16.8" customHeight="1">
      <c r="A57" s="39"/>
      <c r="B57" s="45"/>
      <c r="C57" s="310" t="s">
        <v>314</v>
      </c>
      <c r="D57" s="310" t="s">
        <v>315</v>
      </c>
      <c r="E57" s="18" t="s">
        <v>316</v>
      </c>
      <c r="F57" s="311">
        <v>7.3730000000000002</v>
      </c>
      <c r="G57" s="39"/>
      <c r="H57" s="45"/>
    </row>
    <row r="58" s="2" customFormat="1" ht="16.8" customHeight="1">
      <c r="A58" s="39"/>
      <c r="B58" s="45"/>
      <c r="C58" s="310" t="s">
        <v>309</v>
      </c>
      <c r="D58" s="310" t="s">
        <v>310</v>
      </c>
      <c r="E58" s="18" t="s">
        <v>297</v>
      </c>
      <c r="F58" s="311">
        <v>4.0960000000000001</v>
      </c>
      <c r="G58" s="39"/>
      <c r="H58" s="45"/>
    </row>
    <row r="59" s="2" customFormat="1" ht="16.8" customHeight="1">
      <c r="A59" s="39"/>
      <c r="B59" s="45"/>
      <c r="C59" s="306" t="s">
        <v>114</v>
      </c>
      <c r="D59" s="307" t="s">
        <v>1</v>
      </c>
      <c r="E59" s="308" t="s">
        <v>1</v>
      </c>
      <c r="F59" s="309">
        <v>2.609</v>
      </c>
      <c r="G59" s="39"/>
      <c r="H59" s="45"/>
    </row>
    <row r="60" s="2" customFormat="1" ht="16.8" customHeight="1">
      <c r="A60" s="39"/>
      <c r="B60" s="45"/>
      <c r="C60" s="310" t="s">
        <v>114</v>
      </c>
      <c r="D60" s="310" t="s">
        <v>352</v>
      </c>
      <c r="E60" s="18" t="s">
        <v>1</v>
      </c>
      <c r="F60" s="311">
        <v>2.609</v>
      </c>
      <c r="G60" s="39"/>
      <c r="H60" s="45"/>
    </row>
    <row r="61" s="2" customFormat="1" ht="16.8" customHeight="1">
      <c r="A61" s="39"/>
      <c r="B61" s="45"/>
      <c r="C61" s="312" t="s">
        <v>2554</v>
      </c>
      <c r="D61" s="39"/>
      <c r="E61" s="39"/>
      <c r="F61" s="39"/>
      <c r="G61" s="39"/>
      <c r="H61" s="45"/>
    </row>
    <row r="62" s="2" customFormat="1" ht="16.8" customHeight="1">
      <c r="A62" s="39"/>
      <c r="B62" s="45"/>
      <c r="C62" s="310" t="s">
        <v>348</v>
      </c>
      <c r="D62" s="310" t="s">
        <v>349</v>
      </c>
      <c r="E62" s="18" t="s">
        <v>282</v>
      </c>
      <c r="F62" s="311">
        <v>2.609</v>
      </c>
      <c r="G62" s="39"/>
      <c r="H62" s="45"/>
    </row>
    <row r="63" s="2" customFormat="1" ht="16.8" customHeight="1">
      <c r="A63" s="39"/>
      <c r="B63" s="45"/>
      <c r="C63" s="310" t="s">
        <v>354</v>
      </c>
      <c r="D63" s="310" t="s">
        <v>355</v>
      </c>
      <c r="E63" s="18" t="s">
        <v>282</v>
      </c>
      <c r="F63" s="311">
        <v>2.609</v>
      </c>
      <c r="G63" s="39"/>
      <c r="H63" s="45"/>
    </row>
    <row r="64" s="2" customFormat="1" ht="16.8" customHeight="1">
      <c r="A64" s="39"/>
      <c r="B64" s="45"/>
      <c r="C64" s="306" t="s">
        <v>116</v>
      </c>
      <c r="D64" s="307" t="s">
        <v>1</v>
      </c>
      <c r="E64" s="308" t="s">
        <v>1</v>
      </c>
      <c r="F64" s="309">
        <v>1.72</v>
      </c>
      <c r="G64" s="39"/>
      <c r="H64" s="45"/>
    </row>
    <row r="65" s="2" customFormat="1" ht="16.8" customHeight="1">
      <c r="A65" s="39"/>
      <c r="B65" s="45"/>
      <c r="C65" s="310" t="s">
        <v>116</v>
      </c>
      <c r="D65" s="310" t="s">
        <v>363</v>
      </c>
      <c r="E65" s="18" t="s">
        <v>1</v>
      </c>
      <c r="F65" s="311">
        <v>1.72</v>
      </c>
      <c r="G65" s="39"/>
      <c r="H65" s="45"/>
    </row>
    <row r="66" s="2" customFormat="1" ht="16.8" customHeight="1">
      <c r="A66" s="39"/>
      <c r="B66" s="45"/>
      <c r="C66" s="312" t="s">
        <v>2554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310" t="s">
        <v>359</v>
      </c>
      <c r="D67" s="310" t="s">
        <v>360</v>
      </c>
      <c r="E67" s="18" t="s">
        <v>282</v>
      </c>
      <c r="F67" s="311">
        <v>1.72</v>
      </c>
      <c r="G67" s="39"/>
      <c r="H67" s="45"/>
    </row>
    <row r="68" s="2" customFormat="1" ht="16.8" customHeight="1">
      <c r="A68" s="39"/>
      <c r="B68" s="45"/>
      <c r="C68" s="310" t="s">
        <v>365</v>
      </c>
      <c r="D68" s="310" t="s">
        <v>366</v>
      </c>
      <c r="E68" s="18" t="s">
        <v>316</v>
      </c>
      <c r="F68" s="311">
        <v>0.012</v>
      </c>
      <c r="G68" s="39"/>
      <c r="H68" s="45"/>
    </row>
    <row r="69" s="2" customFormat="1" ht="16.8" customHeight="1">
      <c r="A69" s="39"/>
      <c r="B69" s="45"/>
      <c r="C69" s="306" t="s">
        <v>118</v>
      </c>
      <c r="D69" s="307" t="s">
        <v>1</v>
      </c>
      <c r="E69" s="308" t="s">
        <v>1</v>
      </c>
      <c r="F69" s="309">
        <v>27.608000000000001</v>
      </c>
      <c r="G69" s="39"/>
      <c r="H69" s="45"/>
    </row>
    <row r="70" s="2" customFormat="1" ht="16.8" customHeight="1">
      <c r="A70" s="39"/>
      <c r="B70" s="45"/>
      <c r="C70" s="310" t="s">
        <v>1</v>
      </c>
      <c r="D70" s="310" t="s">
        <v>1617</v>
      </c>
      <c r="E70" s="18" t="s">
        <v>1</v>
      </c>
      <c r="F70" s="311">
        <v>0.96199999999999997</v>
      </c>
      <c r="G70" s="39"/>
      <c r="H70" s="45"/>
    </row>
    <row r="71" s="2" customFormat="1" ht="16.8" customHeight="1">
      <c r="A71" s="39"/>
      <c r="B71" s="45"/>
      <c r="C71" s="310" t="s">
        <v>1</v>
      </c>
      <c r="D71" s="310" t="s">
        <v>1618</v>
      </c>
      <c r="E71" s="18" t="s">
        <v>1</v>
      </c>
      <c r="F71" s="311">
        <v>1.2</v>
      </c>
      <c r="G71" s="39"/>
      <c r="H71" s="45"/>
    </row>
    <row r="72" s="2" customFormat="1" ht="16.8" customHeight="1">
      <c r="A72" s="39"/>
      <c r="B72" s="45"/>
      <c r="C72" s="310" t="s">
        <v>1</v>
      </c>
      <c r="D72" s="310" t="s">
        <v>1619</v>
      </c>
      <c r="E72" s="18" t="s">
        <v>1</v>
      </c>
      <c r="F72" s="311">
        <v>1.8400000000000001</v>
      </c>
      <c r="G72" s="39"/>
      <c r="H72" s="45"/>
    </row>
    <row r="73" s="2" customFormat="1" ht="16.8" customHeight="1">
      <c r="A73" s="39"/>
      <c r="B73" s="45"/>
      <c r="C73" s="310" t="s">
        <v>1</v>
      </c>
      <c r="D73" s="310" t="s">
        <v>2099</v>
      </c>
      <c r="E73" s="18" t="s">
        <v>1</v>
      </c>
      <c r="F73" s="311">
        <v>1.0800000000000001</v>
      </c>
      <c r="G73" s="39"/>
      <c r="H73" s="45"/>
    </row>
    <row r="74" s="2" customFormat="1" ht="16.8" customHeight="1">
      <c r="A74" s="39"/>
      <c r="B74" s="45"/>
      <c r="C74" s="310" t="s">
        <v>1</v>
      </c>
      <c r="D74" s="310" t="s">
        <v>2100</v>
      </c>
      <c r="E74" s="18" t="s">
        <v>1</v>
      </c>
      <c r="F74" s="311">
        <v>2.431</v>
      </c>
      <c r="G74" s="39"/>
      <c r="H74" s="45"/>
    </row>
    <row r="75" s="2" customFormat="1" ht="16.8" customHeight="1">
      <c r="A75" s="39"/>
      <c r="B75" s="45"/>
      <c r="C75" s="310" t="s">
        <v>1</v>
      </c>
      <c r="D75" s="310" t="s">
        <v>1621</v>
      </c>
      <c r="E75" s="18" t="s">
        <v>1</v>
      </c>
      <c r="F75" s="311">
        <v>3.48</v>
      </c>
      <c r="G75" s="39"/>
      <c r="H75" s="45"/>
    </row>
    <row r="76" s="2" customFormat="1" ht="16.8" customHeight="1">
      <c r="A76" s="39"/>
      <c r="B76" s="45"/>
      <c r="C76" s="310" t="s">
        <v>1</v>
      </c>
      <c r="D76" s="310" t="s">
        <v>1622</v>
      </c>
      <c r="E76" s="18" t="s">
        <v>1</v>
      </c>
      <c r="F76" s="311">
        <v>6.96</v>
      </c>
      <c r="G76" s="39"/>
      <c r="H76" s="45"/>
    </row>
    <row r="77" s="2" customFormat="1" ht="16.8" customHeight="1">
      <c r="A77" s="39"/>
      <c r="B77" s="45"/>
      <c r="C77" s="310" t="s">
        <v>1</v>
      </c>
      <c r="D77" s="310" t="s">
        <v>1623</v>
      </c>
      <c r="E77" s="18" t="s">
        <v>1</v>
      </c>
      <c r="F77" s="311">
        <v>2.895</v>
      </c>
      <c r="G77" s="39"/>
      <c r="H77" s="45"/>
    </row>
    <row r="78" s="2" customFormat="1" ht="16.8" customHeight="1">
      <c r="A78" s="39"/>
      <c r="B78" s="45"/>
      <c r="C78" s="310" t="s">
        <v>1</v>
      </c>
      <c r="D78" s="310" t="s">
        <v>2101</v>
      </c>
      <c r="E78" s="18" t="s">
        <v>1</v>
      </c>
      <c r="F78" s="311">
        <v>6.7599999999999998</v>
      </c>
      <c r="G78" s="39"/>
      <c r="H78" s="45"/>
    </row>
    <row r="79" s="2" customFormat="1" ht="16.8" customHeight="1">
      <c r="A79" s="39"/>
      <c r="B79" s="45"/>
      <c r="C79" s="310" t="s">
        <v>118</v>
      </c>
      <c r="D79" s="310" t="s">
        <v>302</v>
      </c>
      <c r="E79" s="18" t="s">
        <v>1</v>
      </c>
      <c r="F79" s="311">
        <v>27.608000000000001</v>
      </c>
      <c r="G79" s="39"/>
      <c r="H79" s="45"/>
    </row>
    <row r="80" s="2" customFormat="1" ht="16.8" customHeight="1">
      <c r="A80" s="39"/>
      <c r="B80" s="45"/>
      <c r="C80" s="312" t="s">
        <v>2554</v>
      </c>
      <c r="D80" s="39"/>
      <c r="E80" s="39"/>
      <c r="F80" s="39"/>
      <c r="G80" s="39"/>
      <c r="H80" s="45"/>
    </row>
    <row r="81" s="2" customFormat="1" ht="16.8" customHeight="1">
      <c r="A81" s="39"/>
      <c r="B81" s="45"/>
      <c r="C81" s="310" t="s">
        <v>2095</v>
      </c>
      <c r="D81" s="310" t="s">
        <v>2096</v>
      </c>
      <c r="E81" s="18" t="s">
        <v>282</v>
      </c>
      <c r="F81" s="311">
        <v>27.608000000000001</v>
      </c>
      <c r="G81" s="39"/>
      <c r="H81" s="45"/>
    </row>
    <row r="82" s="2" customFormat="1" ht="16.8" customHeight="1">
      <c r="A82" s="39"/>
      <c r="B82" s="45"/>
      <c r="C82" s="310" t="s">
        <v>2103</v>
      </c>
      <c r="D82" s="310" t="s">
        <v>2104</v>
      </c>
      <c r="E82" s="18" t="s">
        <v>282</v>
      </c>
      <c r="F82" s="311">
        <v>27.608000000000001</v>
      </c>
      <c r="G82" s="39"/>
      <c r="H82" s="45"/>
    </row>
    <row r="83" s="2" customFormat="1" ht="16.8" customHeight="1">
      <c r="A83" s="39"/>
      <c r="B83" s="45"/>
      <c r="C83" s="306" t="s">
        <v>120</v>
      </c>
      <c r="D83" s="307" t="s">
        <v>1</v>
      </c>
      <c r="E83" s="308" t="s">
        <v>1</v>
      </c>
      <c r="F83" s="309">
        <v>4.6689999999999996</v>
      </c>
      <c r="G83" s="39"/>
      <c r="H83" s="45"/>
    </row>
    <row r="84" s="2" customFormat="1" ht="16.8" customHeight="1">
      <c r="A84" s="39"/>
      <c r="B84" s="45"/>
      <c r="C84" s="310" t="s">
        <v>120</v>
      </c>
      <c r="D84" s="310" t="s">
        <v>795</v>
      </c>
      <c r="E84" s="18" t="s">
        <v>1</v>
      </c>
      <c r="F84" s="311">
        <v>4.6689999999999996</v>
      </c>
      <c r="G84" s="39"/>
      <c r="H84" s="45"/>
    </row>
    <row r="85" s="2" customFormat="1" ht="16.8" customHeight="1">
      <c r="A85" s="39"/>
      <c r="B85" s="45"/>
      <c r="C85" s="312" t="s">
        <v>2554</v>
      </c>
      <c r="D85" s="39"/>
      <c r="E85" s="39"/>
      <c r="F85" s="39"/>
      <c r="G85" s="39"/>
      <c r="H85" s="45"/>
    </row>
    <row r="86" s="2" customFormat="1" ht="16.8" customHeight="1">
      <c r="A86" s="39"/>
      <c r="B86" s="45"/>
      <c r="C86" s="310" t="s">
        <v>791</v>
      </c>
      <c r="D86" s="310" t="s">
        <v>792</v>
      </c>
      <c r="E86" s="18" t="s">
        <v>297</v>
      </c>
      <c r="F86" s="311">
        <v>4.6689999999999996</v>
      </c>
      <c r="G86" s="39"/>
      <c r="H86" s="45"/>
    </row>
    <row r="87" s="2" customFormat="1" ht="16.8" customHeight="1">
      <c r="A87" s="39"/>
      <c r="B87" s="45"/>
      <c r="C87" s="310" t="s">
        <v>797</v>
      </c>
      <c r="D87" s="310" t="s">
        <v>798</v>
      </c>
      <c r="E87" s="18" t="s">
        <v>297</v>
      </c>
      <c r="F87" s="311">
        <v>4.6689999999999996</v>
      </c>
      <c r="G87" s="39"/>
      <c r="H87" s="45"/>
    </row>
    <row r="88" s="2" customFormat="1" ht="16.8" customHeight="1">
      <c r="A88" s="39"/>
      <c r="B88" s="45"/>
      <c r="C88" s="306" t="s">
        <v>122</v>
      </c>
      <c r="D88" s="307" t="s">
        <v>1</v>
      </c>
      <c r="E88" s="308" t="s">
        <v>1</v>
      </c>
      <c r="F88" s="309">
        <v>1.4670000000000001</v>
      </c>
      <c r="G88" s="39"/>
      <c r="H88" s="45"/>
    </row>
    <row r="89" s="2" customFormat="1" ht="16.8" customHeight="1">
      <c r="A89" s="39"/>
      <c r="B89" s="45"/>
      <c r="C89" s="310" t="s">
        <v>122</v>
      </c>
      <c r="D89" s="310" t="s">
        <v>421</v>
      </c>
      <c r="E89" s="18" t="s">
        <v>1</v>
      </c>
      <c r="F89" s="311">
        <v>1.4670000000000001</v>
      </c>
      <c r="G89" s="39"/>
      <c r="H89" s="45"/>
    </row>
    <row r="90" s="2" customFormat="1" ht="16.8" customHeight="1">
      <c r="A90" s="39"/>
      <c r="B90" s="45"/>
      <c r="C90" s="312" t="s">
        <v>2554</v>
      </c>
      <c r="D90" s="39"/>
      <c r="E90" s="39"/>
      <c r="F90" s="39"/>
      <c r="G90" s="39"/>
      <c r="H90" s="45"/>
    </row>
    <row r="91" s="2" customFormat="1" ht="16.8" customHeight="1">
      <c r="A91" s="39"/>
      <c r="B91" s="45"/>
      <c r="C91" s="310" t="s">
        <v>418</v>
      </c>
      <c r="D91" s="310" t="s">
        <v>419</v>
      </c>
      <c r="E91" s="18" t="s">
        <v>297</v>
      </c>
      <c r="F91" s="311">
        <v>1.4670000000000001</v>
      </c>
      <c r="G91" s="39"/>
      <c r="H91" s="45"/>
    </row>
    <row r="92" s="2" customFormat="1" ht="16.8" customHeight="1">
      <c r="A92" s="39"/>
      <c r="B92" s="45"/>
      <c r="C92" s="310" t="s">
        <v>441</v>
      </c>
      <c r="D92" s="310" t="s">
        <v>442</v>
      </c>
      <c r="E92" s="18" t="s">
        <v>316</v>
      </c>
      <c r="F92" s="311">
        <v>0.14699999999999999</v>
      </c>
      <c r="G92" s="39"/>
      <c r="H92" s="45"/>
    </row>
    <row r="93" s="2" customFormat="1" ht="16.8" customHeight="1">
      <c r="A93" s="39"/>
      <c r="B93" s="45"/>
      <c r="C93" s="306" t="s">
        <v>124</v>
      </c>
      <c r="D93" s="307" t="s">
        <v>1</v>
      </c>
      <c r="E93" s="308" t="s">
        <v>1</v>
      </c>
      <c r="F93" s="309">
        <v>17.295000000000002</v>
      </c>
      <c r="G93" s="39"/>
      <c r="H93" s="45"/>
    </row>
    <row r="94" s="2" customFormat="1" ht="16.8" customHeight="1">
      <c r="A94" s="39"/>
      <c r="B94" s="45"/>
      <c r="C94" s="310" t="s">
        <v>1</v>
      </c>
      <c r="D94" s="310" t="s">
        <v>433</v>
      </c>
      <c r="E94" s="18" t="s">
        <v>1</v>
      </c>
      <c r="F94" s="311">
        <v>11.987</v>
      </c>
      <c r="G94" s="39"/>
      <c r="H94" s="45"/>
    </row>
    <row r="95" s="2" customFormat="1" ht="16.8" customHeight="1">
      <c r="A95" s="39"/>
      <c r="B95" s="45"/>
      <c r="C95" s="310" t="s">
        <v>1</v>
      </c>
      <c r="D95" s="310" t="s">
        <v>434</v>
      </c>
      <c r="E95" s="18" t="s">
        <v>1</v>
      </c>
      <c r="F95" s="311">
        <v>5.3079999999999998</v>
      </c>
      <c r="G95" s="39"/>
      <c r="H95" s="45"/>
    </row>
    <row r="96" s="2" customFormat="1" ht="16.8" customHeight="1">
      <c r="A96" s="39"/>
      <c r="B96" s="45"/>
      <c r="C96" s="310" t="s">
        <v>124</v>
      </c>
      <c r="D96" s="310" t="s">
        <v>302</v>
      </c>
      <c r="E96" s="18" t="s">
        <v>1</v>
      </c>
      <c r="F96" s="311">
        <v>17.295000000000002</v>
      </c>
      <c r="G96" s="39"/>
      <c r="H96" s="45"/>
    </row>
    <row r="97" s="2" customFormat="1" ht="16.8" customHeight="1">
      <c r="A97" s="39"/>
      <c r="B97" s="45"/>
      <c r="C97" s="312" t="s">
        <v>2554</v>
      </c>
      <c r="D97" s="39"/>
      <c r="E97" s="39"/>
      <c r="F97" s="39"/>
      <c r="G97" s="39"/>
      <c r="H97" s="45"/>
    </row>
    <row r="98" s="2" customFormat="1" ht="16.8" customHeight="1">
      <c r="A98" s="39"/>
      <c r="B98" s="45"/>
      <c r="C98" s="310" t="s">
        <v>429</v>
      </c>
      <c r="D98" s="310" t="s">
        <v>430</v>
      </c>
      <c r="E98" s="18" t="s">
        <v>282</v>
      </c>
      <c r="F98" s="311">
        <v>17.295000000000002</v>
      </c>
      <c r="G98" s="39"/>
      <c r="H98" s="45"/>
    </row>
    <row r="99" s="2" customFormat="1" ht="16.8" customHeight="1">
      <c r="A99" s="39"/>
      <c r="B99" s="45"/>
      <c r="C99" s="310" t="s">
        <v>436</v>
      </c>
      <c r="D99" s="310" t="s">
        <v>437</v>
      </c>
      <c r="E99" s="18" t="s">
        <v>282</v>
      </c>
      <c r="F99" s="311">
        <v>17.295000000000002</v>
      </c>
      <c r="G99" s="39"/>
      <c r="H99" s="45"/>
    </row>
    <row r="100" s="2" customFormat="1" ht="16.8" customHeight="1">
      <c r="A100" s="39"/>
      <c r="B100" s="45"/>
      <c r="C100" s="310" t="s">
        <v>599</v>
      </c>
      <c r="D100" s="310" t="s">
        <v>600</v>
      </c>
      <c r="E100" s="18" t="s">
        <v>282</v>
      </c>
      <c r="F100" s="311">
        <v>298.78899999999999</v>
      </c>
      <c r="G100" s="39"/>
      <c r="H100" s="45"/>
    </row>
    <row r="101" s="2" customFormat="1" ht="16.8" customHeight="1">
      <c r="A101" s="39"/>
      <c r="B101" s="45"/>
      <c r="C101" s="306" t="s">
        <v>126</v>
      </c>
      <c r="D101" s="307" t="s">
        <v>1</v>
      </c>
      <c r="E101" s="308" t="s">
        <v>1</v>
      </c>
      <c r="F101" s="309">
        <v>0.33300000000000002</v>
      </c>
      <c r="G101" s="39"/>
      <c r="H101" s="45"/>
    </row>
    <row r="102" s="2" customFormat="1" ht="16.8" customHeight="1">
      <c r="A102" s="39"/>
      <c r="B102" s="45"/>
      <c r="C102" s="310" t="s">
        <v>126</v>
      </c>
      <c r="D102" s="310" t="s">
        <v>480</v>
      </c>
      <c r="E102" s="18" t="s">
        <v>1</v>
      </c>
      <c r="F102" s="311">
        <v>0.33300000000000002</v>
      </c>
      <c r="G102" s="39"/>
      <c r="H102" s="45"/>
    </row>
    <row r="103" s="2" customFormat="1" ht="16.8" customHeight="1">
      <c r="A103" s="39"/>
      <c r="B103" s="45"/>
      <c r="C103" s="312" t="s">
        <v>2554</v>
      </c>
      <c r="D103" s="39"/>
      <c r="E103" s="39"/>
      <c r="F103" s="39"/>
      <c r="G103" s="39"/>
      <c r="H103" s="45"/>
    </row>
    <row r="104" s="2" customFormat="1" ht="16.8" customHeight="1">
      <c r="A104" s="39"/>
      <c r="B104" s="45"/>
      <c r="C104" s="310" t="s">
        <v>477</v>
      </c>
      <c r="D104" s="310" t="s">
        <v>478</v>
      </c>
      <c r="E104" s="18" t="s">
        <v>297</v>
      </c>
      <c r="F104" s="311">
        <v>0.33300000000000002</v>
      </c>
      <c r="G104" s="39"/>
      <c r="H104" s="45"/>
    </row>
    <row r="105" s="2" customFormat="1" ht="16.8" customHeight="1">
      <c r="A105" s="39"/>
      <c r="B105" s="45"/>
      <c r="C105" s="310" t="s">
        <v>493</v>
      </c>
      <c r="D105" s="310" t="s">
        <v>494</v>
      </c>
      <c r="E105" s="18" t="s">
        <v>316</v>
      </c>
      <c r="F105" s="311">
        <v>0.027</v>
      </c>
      <c r="G105" s="39"/>
      <c r="H105" s="45"/>
    </row>
    <row r="106" s="2" customFormat="1" ht="16.8" customHeight="1">
      <c r="A106" s="39"/>
      <c r="B106" s="45"/>
      <c r="C106" s="306" t="s">
        <v>128</v>
      </c>
      <c r="D106" s="307" t="s">
        <v>1</v>
      </c>
      <c r="E106" s="308" t="s">
        <v>1</v>
      </c>
      <c r="F106" s="309">
        <v>1.1220000000000001</v>
      </c>
      <c r="G106" s="39"/>
      <c r="H106" s="45"/>
    </row>
    <row r="107" s="2" customFormat="1" ht="16.8" customHeight="1">
      <c r="A107" s="39"/>
      <c r="B107" s="45"/>
      <c r="C107" s="310" t="s">
        <v>128</v>
      </c>
      <c r="D107" s="310" t="s">
        <v>539</v>
      </c>
      <c r="E107" s="18" t="s">
        <v>1</v>
      </c>
      <c r="F107" s="311">
        <v>1.1220000000000001</v>
      </c>
      <c r="G107" s="39"/>
      <c r="H107" s="45"/>
    </row>
    <row r="108" s="2" customFormat="1" ht="16.8" customHeight="1">
      <c r="A108" s="39"/>
      <c r="B108" s="45"/>
      <c r="C108" s="312" t="s">
        <v>2554</v>
      </c>
      <c r="D108" s="39"/>
      <c r="E108" s="39"/>
      <c r="F108" s="39"/>
      <c r="G108" s="39"/>
      <c r="H108" s="45"/>
    </row>
    <row r="109" s="2" customFormat="1" ht="16.8" customHeight="1">
      <c r="A109" s="39"/>
      <c r="B109" s="45"/>
      <c r="C109" s="310" t="s">
        <v>535</v>
      </c>
      <c r="D109" s="310" t="s">
        <v>536</v>
      </c>
      <c r="E109" s="18" t="s">
        <v>297</v>
      </c>
      <c r="F109" s="311">
        <v>1.1220000000000001</v>
      </c>
      <c r="G109" s="39"/>
      <c r="H109" s="45"/>
    </row>
    <row r="110" s="2" customFormat="1" ht="16.8" customHeight="1">
      <c r="A110" s="39"/>
      <c r="B110" s="45"/>
      <c r="C110" s="310" t="s">
        <v>541</v>
      </c>
      <c r="D110" s="310" t="s">
        <v>542</v>
      </c>
      <c r="E110" s="18" t="s">
        <v>316</v>
      </c>
      <c r="F110" s="311">
        <v>0.13500000000000001</v>
      </c>
      <c r="G110" s="39"/>
      <c r="H110" s="45"/>
    </row>
    <row r="111" s="2" customFormat="1" ht="16.8" customHeight="1">
      <c r="A111" s="39"/>
      <c r="B111" s="45"/>
      <c r="C111" s="306" t="s">
        <v>130</v>
      </c>
      <c r="D111" s="307" t="s">
        <v>1</v>
      </c>
      <c r="E111" s="308" t="s">
        <v>1</v>
      </c>
      <c r="F111" s="309">
        <v>12.887000000000001</v>
      </c>
      <c r="G111" s="39"/>
      <c r="H111" s="45"/>
    </row>
    <row r="112" s="2" customFormat="1" ht="16.8" customHeight="1">
      <c r="A112" s="39"/>
      <c r="B112" s="45"/>
      <c r="C112" s="310" t="s">
        <v>130</v>
      </c>
      <c r="D112" s="310" t="s">
        <v>551</v>
      </c>
      <c r="E112" s="18" t="s">
        <v>1</v>
      </c>
      <c r="F112" s="311">
        <v>12.887000000000001</v>
      </c>
      <c r="G112" s="39"/>
      <c r="H112" s="45"/>
    </row>
    <row r="113" s="2" customFormat="1" ht="16.8" customHeight="1">
      <c r="A113" s="39"/>
      <c r="B113" s="45"/>
      <c r="C113" s="312" t="s">
        <v>2554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10" t="s">
        <v>547</v>
      </c>
      <c r="D114" s="310" t="s">
        <v>548</v>
      </c>
      <c r="E114" s="18" t="s">
        <v>282</v>
      </c>
      <c r="F114" s="311">
        <v>12.887000000000001</v>
      </c>
      <c r="G114" s="39"/>
      <c r="H114" s="45"/>
    </row>
    <row r="115" s="2" customFormat="1" ht="16.8" customHeight="1">
      <c r="A115" s="39"/>
      <c r="B115" s="45"/>
      <c r="C115" s="310" t="s">
        <v>553</v>
      </c>
      <c r="D115" s="310" t="s">
        <v>554</v>
      </c>
      <c r="E115" s="18" t="s">
        <v>282</v>
      </c>
      <c r="F115" s="311">
        <v>12.887000000000001</v>
      </c>
      <c r="G115" s="39"/>
      <c r="H115" s="45"/>
    </row>
    <row r="116" s="2" customFormat="1" ht="16.8" customHeight="1">
      <c r="A116" s="39"/>
      <c r="B116" s="45"/>
      <c r="C116" s="306" t="s">
        <v>132</v>
      </c>
      <c r="D116" s="307" t="s">
        <v>1</v>
      </c>
      <c r="E116" s="308" t="s">
        <v>1</v>
      </c>
      <c r="F116" s="309">
        <v>0.31900000000000001</v>
      </c>
      <c r="G116" s="39"/>
      <c r="H116" s="45"/>
    </row>
    <row r="117" s="2" customFormat="1" ht="16.8" customHeight="1">
      <c r="A117" s="39"/>
      <c r="B117" s="45"/>
      <c r="C117" s="310" t="s">
        <v>1</v>
      </c>
      <c r="D117" s="310" t="s">
        <v>503</v>
      </c>
      <c r="E117" s="18" t="s">
        <v>1</v>
      </c>
      <c r="F117" s="311">
        <v>0.14999999999999999</v>
      </c>
      <c r="G117" s="39"/>
      <c r="H117" s="45"/>
    </row>
    <row r="118" s="2" customFormat="1" ht="16.8" customHeight="1">
      <c r="A118" s="39"/>
      <c r="B118" s="45"/>
      <c r="C118" s="310" t="s">
        <v>1</v>
      </c>
      <c r="D118" s="310" t="s">
        <v>504</v>
      </c>
      <c r="E118" s="18" t="s">
        <v>1</v>
      </c>
      <c r="F118" s="311">
        <v>0.16900000000000001</v>
      </c>
      <c r="G118" s="39"/>
      <c r="H118" s="45"/>
    </row>
    <row r="119" s="2" customFormat="1" ht="16.8" customHeight="1">
      <c r="A119" s="39"/>
      <c r="B119" s="45"/>
      <c r="C119" s="310" t="s">
        <v>132</v>
      </c>
      <c r="D119" s="310" t="s">
        <v>302</v>
      </c>
      <c r="E119" s="18" t="s">
        <v>1</v>
      </c>
      <c r="F119" s="311">
        <v>0.31900000000000001</v>
      </c>
      <c r="G119" s="39"/>
      <c r="H119" s="45"/>
    </row>
    <row r="120" s="2" customFormat="1" ht="16.8" customHeight="1">
      <c r="A120" s="39"/>
      <c r="B120" s="45"/>
      <c r="C120" s="312" t="s">
        <v>2554</v>
      </c>
      <c r="D120" s="39"/>
      <c r="E120" s="39"/>
      <c r="F120" s="39"/>
      <c r="G120" s="39"/>
      <c r="H120" s="45"/>
    </row>
    <row r="121" s="2" customFormat="1" ht="16.8" customHeight="1">
      <c r="A121" s="39"/>
      <c r="B121" s="45"/>
      <c r="C121" s="310" t="s">
        <v>499</v>
      </c>
      <c r="D121" s="310" t="s">
        <v>500</v>
      </c>
      <c r="E121" s="18" t="s">
        <v>297</v>
      </c>
      <c r="F121" s="311">
        <v>0.31900000000000001</v>
      </c>
      <c r="G121" s="39"/>
      <c r="H121" s="45"/>
    </row>
    <row r="122" s="2" customFormat="1" ht="16.8" customHeight="1">
      <c r="A122" s="39"/>
      <c r="B122" s="45"/>
      <c r="C122" s="310" t="s">
        <v>529</v>
      </c>
      <c r="D122" s="310" t="s">
        <v>530</v>
      </c>
      <c r="E122" s="18" t="s">
        <v>316</v>
      </c>
      <c r="F122" s="311">
        <v>0.032000000000000001</v>
      </c>
      <c r="G122" s="39"/>
      <c r="H122" s="45"/>
    </row>
    <row r="123" s="2" customFormat="1" ht="16.8" customHeight="1">
      <c r="A123" s="39"/>
      <c r="B123" s="45"/>
      <c r="C123" s="306" t="s">
        <v>134</v>
      </c>
      <c r="D123" s="307" t="s">
        <v>1</v>
      </c>
      <c r="E123" s="308" t="s">
        <v>1</v>
      </c>
      <c r="F123" s="309">
        <v>2.9409999999999998</v>
      </c>
      <c r="G123" s="39"/>
      <c r="H123" s="45"/>
    </row>
    <row r="124" s="2" customFormat="1" ht="16.8" customHeight="1">
      <c r="A124" s="39"/>
      <c r="B124" s="45"/>
      <c r="C124" s="310" t="s">
        <v>1</v>
      </c>
      <c r="D124" s="310" t="s">
        <v>510</v>
      </c>
      <c r="E124" s="18" t="s">
        <v>1</v>
      </c>
      <c r="F124" s="311">
        <v>1.575</v>
      </c>
      <c r="G124" s="39"/>
      <c r="H124" s="45"/>
    </row>
    <row r="125" s="2" customFormat="1" ht="16.8" customHeight="1">
      <c r="A125" s="39"/>
      <c r="B125" s="45"/>
      <c r="C125" s="310" t="s">
        <v>1</v>
      </c>
      <c r="D125" s="310" t="s">
        <v>511</v>
      </c>
      <c r="E125" s="18" t="s">
        <v>1</v>
      </c>
      <c r="F125" s="311">
        <v>1.3660000000000001</v>
      </c>
      <c r="G125" s="39"/>
      <c r="H125" s="45"/>
    </row>
    <row r="126" s="2" customFormat="1" ht="16.8" customHeight="1">
      <c r="A126" s="39"/>
      <c r="B126" s="45"/>
      <c r="C126" s="310" t="s">
        <v>134</v>
      </c>
      <c r="D126" s="310" t="s">
        <v>302</v>
      </c>
      <c r="E126" s="18" t="s">
        <v>1</v>
      </c>
      <c r="F126" s="311">
        <v>2.9409999999999998</v>
      </c>
      <c r="G126" s="39"/>
      <c r="H126" s="45"/>
    </row>
    <row r="127" s="2" customFormat="1" ht="16.8" customHeight="1">
      <c r="A127" s="39"/>
      <c r="B127" s="45"/>
      <c r="C127" s="312" t="s">
        <v>2554</v>
      </c>
      <c r="D127" s="39"/>
      <c r="E127" s="39"/>
      <c r="F127" s="39"/>
      <c r="G127" s="39"/>
      <c r="H127" s="45"/>
    </row>
    <row r="128" s="2" customFormat="1" ht="16.8" customHeight="1">
      <c r="A128" s="39"/>
      <c r="B128" s="45"/>
      <c r="C128" s="310" t="s">
        <v>506</v>
      </c>
      <c r="D128" s="310" t="s">
        <v>507</v>
      </c>
      <c r="E128" s="18" t="s">
        <v>282</v>
      </c>
      <c r="F128" s="311">
        <v>2.9409999999999998</v>
      </c>
      <c r="G128" s="39"/>
      <c r="H128" s="45"/>
    </row>
    <row r="129" s="2" customFormat="1" ht="16.8" customHeight="1">
      <c r="A129" s="39"/>
      <c r="B129" s="45"/>
      <c r="C129" s="310" t="s">
        <v>513</v>
      </c>
      <c r="D129" s="310" t="s">
        <v>514</v>
      </c>
      <c r="E129" s="18" t="s">
        <v>282</v>
      </c>
      <c r="F129" s="311">
        <v>2.9409999999999998</v>
      </c>
      <c r="G129" s="39"/>
      <c r="H129" s="45"/>
    </row>
    <row r="130" s="2" customFormat="1" ht="16.8" customHeight="1">
      <c r="A130" s="39"/>
      <c r="B130" s="45"/>
      <c r="C130" s="310" t="s">
        <v>593</v>
      </c>
      <c r="D130" s="310" t="s">
        <v>594</v>
      </c>
      <c r="E130" s="18" t="s">
        <v>282</v>
      </c>
      <c r="F130" s="311">
        <v>292.30599999999998</v>
      </c>
      <c r="G130" s="39"/>
      <c r="H130" s="45"/>
    </row>
    <row r="131" s="2" customFormat="1" ht="16.8" customHeight="1">
      <c r="A131" s="39"/>
      <c r="B131" s="45"/>
      <c r="C131" s="306" t="s">
        <v>136</v>
      </c>
      <c r="D131" s="307" t="s">
        <v>1</v>
      </c>
      <c r="E131" s="308" t="s">
        <v>1</v>
      </c>
      <c r="F131" s="309">
        <v>0.89500000000000002</v>
      </c>
      <c r="G131" s="39"/>
      <c r="H131" s="45"/>
    </row>
    <row r="132" s="2" customFormat="1" ht="16.8" customHeight="1">
      <c r="A132" s="39"/>
      <c r="B132" s="45"/>
      <c r="C132" s="310" t="s">
        <v>136</v>
      </c>
      <c r="D132" s="310" t="s">
        <v>522</v>
      </c>
      <c r="E132" s="18" t="s">
        <v>1</v>
      </c>
      <c r="F132" s="311">
        <v>0.89500000000000002</v>
      </c>
      <c r="G132" s="39"/>
      <c r="H132" s="45"/>
    </row>
    <row r="133" s="2" customFormat="1" ht="16.8" customHeight="1">
      <c r="A133" s="39"/>
      <c r="B133" s="45"/>
      <c r="C133" s="312" t="s">
        <v>2554</v>
      </c>
      <c r="D133" s="39"/>
      <c r="E133" s="39"/>
      <c r="F133" s="39"/>
      <c r="G133" s="39"/>
      <c r="H133" s="45"/>
    </row>
    <row r="134" s="2" customFormat="1" ht="16.8" customHeight="1">
      <c r="A134" s="39"/>
      <c r="B134" s="45"/>
      <c r="C134" s="310" t="s">
        <v>518</v>
      </c>
      <c r="D134" s="310" t="s">
        <v>519</v>
      </c>
      <c r="E134" s="18" t="s">
        <v>282</v>
      </c>
      <c r="F134" s="311">
        <v>0.89500000000000002</v>
      </c>
      <c r="G134" s="39"/>
      <c r="H134" s="45"/>
    </row>
    <row r="135" s="2" customFormat="1" ht="16.8" customHeight="1">
      <c r="A135" s="39"/>
      <c r="B135" s="45"/>
      <c r="C135" s="310" t="s">
        <v>524</v>
      </c>
      <c r="D135" s="310" t="s">
        <v>525</v>
      </c>
      <c r="E135" s="18" t="s">
        <v>282</v>
      </c>
      <c r="F135" s="311">
        <v>0.89500000000000002</v>
      </c>
      <c r="G135" s="39"/>
      <c r="H135" s="45"/>
    </row>
    <row r="136" s="2" customFormat="1" ht="16.8" customHeight="1">
      <c r="A136" s="39"/>
      <c r="B136" s="45"/>
      <c r="C136" s="306" t="s">
        <v>138</v>
      </c>
      <c r="D136" s="307" t="s">
        <v>1</v>
      </c>
      <c r="E136" s="308" t="s">
        <v>1</v>
      </c>
      <c r="F136" s="309">
        <v>43.200000000000003</v>
      </c>
      <c r="G136" s="39"/>
      <c r="H136" s="45"/>
    </row>
    <row r="137" s="2" customFormat="1" ht="16.8" customHeight="1">
      <c r="A137" s="39"/>
      <c r="B137" s="45"/>
      <c r="C137" s="310" t="s">
        <v>138</v>
      </c>
      <c r="D137" s="310" t="s">
        <v>1188</v>
      </c>
      <c r="E137" s="18" t="s">
        <v>1</v>
      </c>
      <c r="F137" s="311">
        <v>43.200000000000003</v>
      </c>
      <c r="G137" s="39"/>
      <c r="H137" s="45"/>
    </row>
    <row r="138" s="2" customFormat="1" ht="16.8" customHeight="1">
      <c r="A138" s="39"/>
      <c r="B138" s="45"/>
      <c r="C138" s="312" t="s">
        <v>2554</v>
      </c>
      <c r="D138" s="39"/>
      <c r="E138" s="39"/>
      <c r="F138" s="39"/>
      <c r="G138" s="39"/>
      <c r="H138" s="45"/>
    </row>
    <row r="139" s="2" customFormat="1" ht="16.8" customHeight="1">
      <c r="A139" s="39"/>
      <c r="B139" s="45"/>
      <c r="C139" s="310" t="s">
        <v>1184</v>
      </c>
      <c r="D139" s="310" t="s">
        <v>1185</v>
      </c>
      <c r="E139" s="18" t="s">
        <v>282</v>
      </c>
      <c r="F139" s="311">
        <v>43.200000000000003</v>
      </c>
      <c r="G139" s="39"/>
      <c r="H139" s="45"/>
    </row>
    <row r="140" s="2" customFormat="1" ht="16.8" customHeight="1">
      <c r="A140" s="39"/>
      <c r="B140" s="45"/>
      <c r="C140" s="310" t="s">
        <v>1202</v>
      </c>
      <c r="D140" s="310" t="s">
        <v>1203</v>
      </c>
      <c r="E140" s="18" t="s">
        <v>282</v>
      </c>
      <c r="F140" s="311">
        <v>43.200000000000003</v>
      </c>
      <c r="G140" s="39"/>
      <c r="H140" s="45"/>
    </row>
    <row r="141" s="2" customFormat="1" ht="16.8" customHeight="1">
      <c r="A141" s="39"/>
      <c r="B141" s="45"/>
      <c r="C141" s="310" t="s">
        <v>1190</v>
      </c>
      <c r="D141" s="310" t="s">
        <v>1191</v>
      </c>
      <c r="E141" s="18" t="s">
        <v>316</v>
      </c>
      <c r="F141" s="311">
        <v>0.012999999999999999</v>
      </c>
      <c r="G141" s="39"/>
      <c r="H141" s="45"/>
    </row>
    <row r="142" s="2" customFormat="1">
      <c r="A142" s="39"/>
      <c r="B142" s="45"/>
      <c r="C142" s="310" t="s">
        <v>1207</v>
      </c>
      <c r="D142" s="310" t="s">
        <v>1208</v>
      </c>
      <c r="E142" s="18" t="s">
        <v>282</v>
      </c>
      <c r="F142" s="311">
        <v>49.68</v>
      </c>
      <c r="G142" s="39"/>
      <c r="H142" s="45"/>
    </row>
    <row r="143" s="2" customFormat="1" ht="16.8" customHeight="1">
      <c r="A143" s="39"/>
      <c r="B143" s="45"/>
      <c r="C143" s="306" t="s">
        <v>140</v>
      </c>
      <c r="D143" s="307" t="s">
        <v>1</v>
      </c>
      <c r="E143" s="308" t="s">
        <v>1</v>
      </c>
      <c r="F143" s="309">
        <v>65.810000000000002</v>
      </c>
      <c r="G143" s="39"/>
      <c r="H143" s="45"/>
    </row>
    <row r="144" s="2" customFormat="1" ht="16.8" customHeight="1">
      <c r="A144" s="39"/>
      <c r="B144" s="45"/>
      <c r="C144" s="310" t="s">
        <v>1</v>
      </c>
      <c r="D144" s="310" t="s">
        <v>1657</v>
      </c>
      <c r="E144" s="18" t="s">
        <v>1</v>
      </c>
      <c r="F144" s="311">
        <v>24.309999999999999</v>
      </c>
      <c r="G144" s="39"/>
      <c r="H144" s="45"/>
    </row>
    <row r="145" s="2" customFormat="1" ht="16.8" customHeight="1">
      <c r="A145" s="39"/>
      <c r="B145" s="45"/>
      <c r="C145" s="310" t="s">
        <v>1</v>
      </c>
      <c r="D145" s="310" t="s">
        <v>1658</v>
      </c>
      <c r="E145" s="18" t="s">
        <v>1</v>
      </c>
      <c r="F145" s="311">
        <v>41.5</v>
      </c>
      <c r="G145" s="39"/>
      <c r="H145" s="45"/>
    </row>
    <row r="146" s="2" customFormat="1" ht="16.8" customHeight="1">
      <c r="A146" s="39"/>
      <c r="B146" s="45"/>
      <c r="C146" s="310" t="s">
        <v>140</v>
      </c>
      <c r="D146" s="310" t="s">
        <v>302</v>
      </c>
      <c r="E146" s="18" t="s">
        <v>1</v>
      </c>
      <c r="F146" s="311">
        <v>65.810000000000002</v>
      </c>
      <c r="G146" s="39"/>
      <c r="H146" s="45"/>
    </row>
    <row r="147" s="2" customFormat="1" ht="16.8" customHeight="1">
      <c r="A147" s="39"/>
      <c r="B147" s="45"/>
      <c r="C147" s="312" t="s">
        <v>2554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10" t="s">
        <v>1653</v>
      </c>
      <c r="D148" s="310" t="s">
        <v>1654</v>
      </c>
      <c r="E148" s="18" t="s">
        <v>607</v>
      </c>
      <c r="F148" s="311">
        <v>65.810000000000002</v>
      </c>
      <c r="G148" s="39"/>
      <c r="H148" s="45"/>
    </row>
    <row r="149" s="2" customFormat="1" ht="16.8" customHeight="1">
      <c r="A149" s="39"/>
      <c r="B149" s="45"/>
      <c r="C149" s="310" t="s">
        <v>1660</v>
      </c>
      <c r="D149" s="310" t="s">
        <v>1661</v>
      </c>
      <c r="E149" s="18" t="s">
        <v>607</v>
      </c>
      <c r="F149" s="311">
        <v>65.810000000000002</v>
      </c>
      <c r="G149" s="39"/>
      <c r="H149" s="45"/>
    </row>
    <row r="150" s="2" customFormat="1" ht="16.8" customHeight="1">
      <c r="A150" s="39"/>
      <c r="B150" s="45"/>
      <c r="C150" s="306" t="s">
        <v>142</v>
      </c>
      <c r="D150" s="307" t="s">
        <v>1</v>
      </c>
      <c r="E150" s="308" t="s">
        <v>1</v>
      </c>
      <c r="F150" s="309">
        <v>56.262999999999998</v>
      </c>
      <c r="G150" s="39"/>
      <c r="H150" s="45"/>
    </row>
    <row r="151" s="2" customFormat="1" ht="16.8" customHeight="1">
      <c r="A151" s="39"/>
      <c r="B151" s="45"/>
      <c r="C151" s="310" t="s">
        <v>142</v>
      </c>
      <c r="D151" s="310" t="s">
        <v>812</v>
      </c>
      <c r="E151" s="18" t="s">
        <v>1</v>
      </c>
      <c r="F151" s="311">
        <v>56.262999999999998</v>
      </c>
      <c r="G151" s="39"/>
      <c r="H151" s="45"/>
    </row>
    <row r="152" s="2" customFormat="1" ht="16.8" customHeight="1">
      <c r="A152" s="39"/>
      <c r="B152" s="45"/>
      <c r="C152" s="312" t="s">
        <v>2554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310" t="s">
        <v>808</v>
      </c>
      <c r="D153" s="310" t="s">
        <v>809</v>
      </c>
      <c r="E153" s="18" t="s">
        <v>282</v>
      </c>
      <c r="F153" s="311">
        <v>56.262999999999998</v>
      </c>
      <c r="G153" s="39"/>
      <c r="H153" s="45"/>
    </row>
    <row r="154" s="2" customFormat="1" ht="16.8" customHeight="1">
      <c r="A154" s="39"/>
      <c r="B154" s="45"/>
      <c r="C154" s="310" t="s">
        <v>1252</v>
      </c>
      <c r="D154" s="310" t="s">
        <v>1253</v>
      </c>
      <c r="E154" s="18" t="s">
        <v>282</v>
      </c>
      <c r="F154" s="311">
        <v>56.262999999999998</v>
      </c>
      <c r="G154" s="39"/>
      <c r="H154" s="45"/>
    </row>
    <row r="155" s="2" customFormat="1" ht="16.8" customHeight="1">
      <c r="A155" s="39"/>
      <c r="B155" s="45"/>
      <c r="C155" s="310" t="s">
        <v>1260</v>
      </c>
      <c r="D155" s="310" t="s">
        <v>1261</v>
      </c>
      <c r="E155" s="18" t="s">
        <v>282</v>
      </c>
      <c r="F155" s="311">
        <v>56.262999999999998</v>
      </c>
      <c r="G155" s="39"/>
      <c r="H155" s="45"/>
    </row>
    <row r="156" s="2" customFormat="1" ht="16.8" customHeight="1">
      <c r="A156" s="39"/>
      <c r="B156" s="45"/>
      <c r="C156" s="310" t="s">
        <v>1270</v>
      </c>
      <c r="D156" s="310" t="s">
        <v>1271</v>
      </c>
      <c r="E156" s="18" t="s">
        <v>282</v>
      </c>
      <c r="F156" s="311">
        <v>112.526</v>
      </c>
      <c r="G156" s="39"/>
      <c r="H156" s="45"/>
    </row>
    <row r="157" s="2" customFormat="1" ht="16.8" customHeight="1">
      <c r="A157" s="39"/>
      <c r="B157" s="45"/>
      <c r="C157" s="310" t="s">
        <v>1309</v>
      </c>
      <c r="D157" s="310" t="s">
        <v>1310</v>
      </c>
      <c r="E157" s="18" t="s">
        <v>282</v>
      </c>
      <c r="F157" s="311">
        <v>112.526</v>
      </c>
      <c r="G157" s="39"/>
      <c r="H157" s="45"/>
    </row>
    <row r="158" s="2" customFormat="1" ht="16.8" customHeight="1">
      <c r="A158" s="39"/>
      <c r="B158" s="45"/>
      <c r="C158" s="310" t="s">
        <v>1325</v>
      </c>
      <c r="D158" s="310" t="s">
        <v>1326</v>
      </c>
      <c r="E158" s="18" t="s">
        <v>282</v>
      </c>
      <c r="F158" s="311">
        <v>56.262999999999998</v>
      </c>
      <c r="G158" s="39"/>
      <c r="H158" s="45"/>
    </row>
    <row r="159" s="2" customFormat="1" ht="16.8" customHeight="1">
      <c r="A159" s="39"/>
      <c r="B159" s="45"/>
      <c r="C159" s="310" t="s">
        <v>1190</v>
      </c>
      <c r="D159" s="310" t="s">
        <v>1191</v>
      </c>
      <c r="E159" s="18" t="s">
        <v>316</v>
      </c>
      <c r="F159" s="311">
        <v>0.017000000000000001</v>
      </c>
      <c r="G159" s="39"/>
      <c r="H159" s="45"/>
    </row>
    <row r="160" s="2" customFormat="1" ht="16.8" customHeight="1">
      <c r="A160" s="39"/>
      <c r="B160" s="45"/>
      <c r="C160" s="310" t="s">
        <v>1314</v>
      </c>
      <c r="D160" s="310" t="s">
        <v>1315</v>
      </c>
      <c r="E160" s="18" t="s">
        <v>282</v>
      </c>
      <c r="F160" s="311">
        <v>57.387999999999998</v>
      </c>
      <c r="G160" s="39"/>
      <c r="H160" s="45"/>
    </row>
    <row r="161" s="2" customFormat="1" ht="16.8" customHeight="1">
      <c r="A161" s="39"/>
      <c r="B161" s="45"/>
      <c r="C161" s="310" t="s">
        <v>1319</v>
      </c>
      <c r="D161" s="310" t="s">
        <v>1320</v>
      </c>
      <c r="E161" s="18" t="s">
        <v>297</v>
      </c>
      <c r="F161" s="311">
        <v>9.7560000000000002</v>
      </c>
      <c r="G161" s="39"/>
      <c r="H161" s="45"/>
    </row>
    <row r="162" s="2" customFormat="1">
      <c r="A162" s="39"/>
      <c r="B162" s="45"/>
      <c r="C162" s="310" t="s">
        <v>1207</v>
      </c>
      <c r="D162" s="310" t="s">
        <v>1208</v>
      </c>
      <c r="E162" s="18" t="s">
        <v>282</v>
      </c>
      <c r="F162" s="311">
        <v>64.701999999999998</v>
      </c>
      <c r="G162" s="39"/>
      <c r="H162" s="45"/>
    </row>
    <row r="163" s="2" customFormat="1">
      <c r="A163" s="39"/>
      <c r="B163" s="45"/>
      <c r="C163" s="310" t="s">
        <v>1278</v>
      </c>
      <c r="D163" s="310" t="s">
        <v>1279</v>
      </c>
      <c r="E163" s="18" t="s">
        <v>282</v>
      </c>
      <c r="F163" s="311">
        <v>64.701999999999998</v>
      </c>
      <c r="G163" s="39"/>
      <c r="H163" s="45"/>
    </row>
    <row r="164" s="2" customFormat="1">
      <c r="A164" s="39"/>
      <c r="B164" s="45"/>
      <c r="C164" s="310" t="s">
        <v>1265</v>
      </c>
      <c r="D164" s="310" t="s">
        <v>1266</v>
      </c>
      <c r="E164" s="18" t="s">
        <v>282</v>
      </c>
      <c r="F164" s="311">
        <v>64.701999999999998</v>
      </c>
      <c r="G164" s="39"/>
      <c r="H164" s="45"/>
    </row>
    <row r="165" s="2" customFormat="1" ht="16.8" customHeight="1">
      <c r="A165" s="39"/>
      <c r="B165" s="45"/>
      <c r="C165" s="306" t="s">
        <v>143</v>
      </c>
      <c r="D165" s="307" t="s">
        <v>1</v>
      </c>
      <c r="E165" s="308" t="s">
        <v>1</v>
      </c>
      <c r="F165" s="309">
        <v>6.8499999999999996</v>
      </c>
      <c r="G165" s="39"/>
      <c r="H165" s="45"/>
    </row>
    <row r="166" s="2" customFormat="1" ht="16.8" customHeight="1">
      <c r="A166" s="39"/>
      <c r="B166" s="45"/>
      <c r="C166" s="310" t="s">
        <v>143</v>
      </c>
      <c r="D166" s="310" t="s">
        <v>778</v>
      </c>
      <c r="E166" s="18" t="s">
        <v>1</v>
      </c>
      <c r="F166" s="311">
        <v>6.8499999999999996</v>
      </c>
      <c r="G166" s="39"/>
      <c r="H166" s="45"/>
    </row>
    <row r="167" s="2" customFormat="1" ht="16.8" customHeight="1">
      <c r="A167" s="39"/>
      <c r="B167" s="45"/>
      <c r="C167" s="312" t="s">
        <v>2554</v>
      </c>
      <c r="D167" s="39"/>
      <c r="E167" s="39"/>
      <c r="F167" s="39"/>
      <c r="G167" s="39"/>
      <c r="H167" s="45"/>
    </row>
    <row r="168" s="2" customFormat="1" ht="16.8" customHeight="1">
      <c r="A168" s="39"/>
      <c r="B168" s="45"/>
      <c r="C168" s="310" t="s">
        <v>774</v>
      </c>
      <c r="D168" s="310" t="s">
        <v>775</v>
      </c>
      <c r="E168" s="18" t="s">
        <v>282</v>
      </c>
      <c r="F168" s="311">
        <v>157.44</v>
      </c>
      <c r="G168" s="39"/>
      <c r="H168" s="45"/>
    </row>
    <row r="169" s="2" customFormat="1">
      <c r="A169" s="39"/>
      <c r="B169" s="45"/>
      <c r="C169" s="310" t="s">
        <v>295</v>
      </c>
      <c r="D169" s="310" t="s">
        <v>296</v>
      </c>
      <c r="E169" s="18" t="s">
        <v>297</v>
      </c>
      <c r="F169" s="311">
        <v>7.5209999999999999</v>
      </c>
      <c r="G169" s="39"/>
      <c r="H169" s="45"/>
    </row>
    <row r="170" s="2" customFormat="1" ht="16.8" customHeight="1">
      <c r="A170" s="39"/>
      <c r="B170" s="45"/>
      <c r="C170" s="310" t="s">
        <v>321</v>
      </c>
      <c r="D170" s="310" t="s">
        <v>322</v>
      </c>
      <c r="E170" s="18" t="s">
        <v>297</v>
      </c>
      <c r="F170" s="311">
        <v>3.4249999999999998</v>
      </c>
      <c r="G170" s="39"/>
      <c r="H170" s="45"/>
    </row>
    <row r="171" s="2" customFormat="1" ht="16.8" customHeight="1">
      <c r="A171" s="39"/>
      <c r="B171" s="45"/>
      <c r="C171" s="310" t="s">
        <v>612</v>
      </c>
      <c r="D171" s="310" t="s">
        <v>613</v>
      </c>
      <c r="E171" s="18" t="s">
        <v>282</v>
      </c>
      <c r="F171" s="311">
        <v>142.22</v>
      </c>
      <c r="G171" s="39"/>
      <c r="H171" s="45"/>
    </row>
    <row r="172" s="2" customFormat="1" ht="16.8" customHeight="1">
      <c r="A172" s="39"/>
      <c r="B172" s="45"/>
      <c r="C172" s="310" t="s">
        <v>638</v>
      </c>
      <c r="D172" s="310" t="s">
        <v>639</v>
      </c>
      <c r="E172" s="18" t="s">
        <v>282</v>
      </c>
      <c r="F172" s="311">
        <v>13.699999999999999</v>
      </c>
      <c r="G172" s="39"/>
      <c r="H172" s="45"/>
    </row>
    <row r="173" s="2" customFormat="1" ht="16.8" customHeight="1">
      <c r="A173" s="39"/>
      <c r="B173" s="45"/>
      <c r="C173" s="310" t="s">
        <v>757</v>
      </c>
      <c r="D173" s="310" t="s">
        <v>758</v>
      </c>
      <c r="E173" s="18" t="s">
        <v>282</v>
      </c>
      <c r="F173" s="311">
        <v>6.8499999999999996</v>
      </c>
      <c r="G173" s="39"/>
      <c r="H173" s="45"/>
    </row>
    <row r="174" s="2" customFormat="1" ht="16.8" customHeight="1">
      <c r="A174" s="39"/>
      <c r="B174" s="45"/>
      <c r="C174" s="310" t="s">
        <v>1196</v>
      </c>
      <c r="D174" s="310" t="s">
        <v>1197</v>
      </c>
      <c r="E174" s="18" t="s">
        <v>282</v>
      </c>
      <c r="F174" s="311">
        <v>6.8499999999999996</v>
      </c>
      <c r="G174" s="39"/>
      <c r="H174" s="45"/>
    </row>
    <row r="175" s="2" customFormat="1" ht="16.8" customHeight="1">
      <c r="A175" s="39"/>
      <c r="B175" s="45"/>
      <c r="C175" s="310" t="s">
        <v>1223</v>
      </c>
      <c r="D175" s="310" t="s">
        <v>1224</v>
      </c>
      <c r="E175" s="18" t="s">
        <v>282</v>
      </c>
      <c r="F175" s="311">
        <v>6.8499999999999996</v>
      </c>
      <c r="G175" s="39"/>
      <c r="H175" s="45"/>
    </row>
    <row r="176" s="2" customFormat="1" ht="16.8" customHeight="1">
      <c r="A176" s="39"/>
      <c r="B176" s="45"/>
      <c r="C176" s="310" t="s">
        <v>1233</v>
      </c>
      <c r="D176" s="310" t="s">
        <v>1234</v>
      </c>
      <c r="E176" s="18" t="s">
        <v>282</v>
      </c>
      <c r="F176" s="311">
        <v>8.6780000000000008</v>
      </c>
      <c r="G176" s="39"/>
      <c r="H176" s="45"/>
    </row>
    <row r="177" s="2" customFormat="1" ht="16.8" customHeight="1">
      <c r="A177" s="39"/>
      <c r="B177" s="45"/>
      <c r="C177" s="310" t="s">
        <v>1129</v>
      </c>
      <c r="D177" s="310" t="s">
        <v>1130</v>
      </c>
      <c r="E177" s="18" t="s">
        <v>282</v>
      </c>
      <c r="F177" s="311">
        <v>207.404</v>
      </c>
      <c r="G177" s="39"/>
      <c r="H177" s="45"/>
    </row>
    <row r="178" s="2" customFormat="1" ht="16.8" customHeight="1">
      <c r="A178" s="39"/>
      <c r="B178" s="45"/>
      <c r="C178" s="310" t="s">
        <v>644</v>
      </c>
      <c r="D178" s="310" t="s">
        <v>645</v>
      </c>
      <c r="E178" s="18" t="s">
        <v>282</v>
      </c>
      <c r="F178" s="311">
        <v>13.974</v>
      </c>
      <c r="G178" s="39"/>
      <c r="H178" s="45"/>
    </row>
    <row r="179" s="2" customFormat="1" ht="16.8" customHeight="1">
      <c r="A179" s="39"/>
      <c r="B179" s="45"/>
      <c r="C179" s="310" t="s">
        <v>1228</v>
      </c>
      <c r="D179" s="310" t="s">
        <v>1229</v>
      </c>
      <c r="E179" s="18" t="s">
        <v>282</v>
      </c>
      <c r="F179" s="311">
        <v>8.2200000000000006</v>
      </c>
      <c r="G179" s="39"/>
      <c r="H179" s="45"/>
    </row>
    <row r="180" s="2" customFormat="1" ht="16.8" customHeight="1">
      <c r="A180" s="39"/>
      <c r="B180" s="45"/>
      <c r="C180" s="306" t="s">
        <v>145</v>
      </c>
      <c r="D180" s="307" t="s">
        <v>1</v>
      </c>
      <c r="E180" s="308" t="s">
        <v>1</v>
      </c>
      <c r="F180" s="309">
        <v>70.988</v>
      </c>
      <c r="G180" s="39"/>
      <c r="H180" s="45"/>
    </row>
    <row r="181" s="2" customFormat="1" ht="16.8" customHeight="1">
      <c r="A181" s="39"/>
      <c r="B181" s="45"/>
      <c r="C181" s="310" t="s">
        <v>145</v>
      </c>
      <c r="D181" s="310" t="s">
        <v>780</v>
      </c>
      <c r="E181" s="18" t="s">
        <v>1</v>
      </c>
      <c r="F181" s="311">
        <v>70.988</v>
      </c>
      <c r="G181" s="39"/>
      <c r="H181" s="45"/>
    </row>
    <row r="182" s="2" customFormat="1" ht="16.8" customHeight="1">
      <c r="A182" s="39"/>
      <c r="B182" s="45"/>
      <c r="C182" s="312" t="s">
        <v>2554</v>
      </c>
      <c r="D182" s="39"/>
      <c r="E182" s="39"/>
      <c r="F182" s="39"/>
      <c r="G182" s="39"/>
      <c r="H182" s="45"/>
    </row>
    <row r="183" s="2" customFormat="1" ht="16.8" customHeight="1">
      <c r="A183" s="39"/>
      <c r="B183" s="45"/>
      <c r="C183" s="310" t="s">
        <v>774</v>
      </c>
      <c r="D183" s="310" t="s">
        <v>775</v>
      </c>
      <c r="E183" s="18" t="s">
        <v>282</v>
      </c>
      <c r="F183" s="311">
        <v>157.44</v>
      </c>
      <c r="G183" s="39"/>
      <c r="H183" s="45"/>
    </row>
    <row r="184" s="2" customFormat="1">
      <c r="A184" s="39"/>
      <c r="B184" s="45"/>
      <c r="C184" s="310" t="s">
        <v>659</v>
      </c>
      <c r="D184" s="310" t="s">
        <v>660</v>
      </c>
      <c r="E184" s="18" t="s">
        <v>282</v>
      </c>
      <c r="F184" s="311">
        <v>135.67599999999999</v>
      </c>
      <c r="G184" s="39"/>
      <c r="H184" s="45"/>
    </row>
    <row r="185" s="2" customFormat="1" ht="16.8" customHeight="1">
      <c r="A185" s="39"/>
      <c r="B185" s="45"/>
      <c r="C185" s="310" t="s">
        <v>696</v>
      </c>
      <c r="D185" s="310" t="s">
        <v>697</v>
      </c>
      <c r="E185" s="18" t="s">
        <v>282</v>
      </c>
      <c r="F185" s="311">
        <v>132.273</v>
      </c>
      <c r="G185" s="39"/>
      <c r="H185" s="45"/>
    </row>
    <row r="186" s="2" customFormat="1" ht="16.8" customHeight="1">
      <c r="A186" s="39"/>
      <c r="B186" s="45"/>
      <c r="C186" s="310" t="s">
        <v>762</v>
      </c>
      <c r="D186" s="310" t="s">
        <v>763</v>
      </c>
      <c r="E186" s="18" t="s">
        <v>282</v>
      </c>
      <c r="F186" s="311">
        <v>135.37000000000001</v>
      </c>
      <c r="G186" s="39"/>
      <c r="H186" s="45"/>
    </row>
    <row r="187" s="2" customFormat="1" ht="16.8" customHeight="1">
      <c r="A187" s="39"/>
      <c r="B187" s="45"/>
      <c r="C187" s="310" t="s">
        <v>681</v>
      </c>
      <c r="D187" s="310" t="s">
        <v>682</v>
      </c>
      <c r="E187" s="18" t="s">
        <v>282</v>
      </c>
      <c r="F187" s="311">
        <v>72.408000000000001</v>
      </c>
      <c r="G187" s="39"/>
      <c r="H187" s="45"/>
    </row>
    <row r="188" s="2" customFormat="1" ht="16.8" customHeight="1">
      <c r="A188" s="39"/>
      <c r="B188" s="45"/>
      <c r="C188" s="306" t="s">
        <v>147</v>
      </c>
      <c r="D188" s="307" t="s">
        <v>1</v>
      </c>
      <c r="E188" s="308" t="s">
        <v>1</v>
      </c>
      <c r="F188" s="309">
        <v>2.6800000000000002</v>
      </c>
      <c r="G188" s="39"/>
      <c r="H188" s="45"/>
    </row>
    <row r="189" s="2" customFormat="1" ht="16.8" customHeight="1">
      <c r="A189" s="39"/>
      <c r="B189" s="45"/>
      <c r="C189" s="310" t="s">
        <v>147</v>
      </c>
      <c r="D189" s="310" t="s">
        <v>781</v>
      </c>
      <c r="E189" s="18" t="s">
        <v>1</v>
      </c>
      <c r="F189" s="311">
        <v>2.6800000000000002</v>
      </c>
      <c r="G189" s="39"/>
      <c r="H189" s="45"/>
    </row>
    <row r="190" s="2" customFormat="1" ht="16.8" customHeight="1">
      <c r="A190" s="39"/>
      <c r="B190" s="45"/>
      <c r="C190" s="312" t="s">
        <v>2554</v>
      </c>
      <c r="D190" s="39"/>
      <c r="E190" s="39"/>
      <c r="F190" s="39"/>
      <c r="G190" s="39"/>
      <c r="H190" s="45"/>
    </row>
    <row r="191" s="2" customFormat="1" ht="16.8" customHeight="1">
      <c r="A191" s="39"/>
      <c r="B191" s="45"/>
      <c r="C191" s="310" t="s">
        <v>774</v>
      </c>
      <c r="D191" s="310" t="s">
        <v>775</v>
      </c>
      <c r="E191" s="18" t="s">
        <v>282</v>
      </c>
      <c r="F191" s="311">
        <v>157.44</v>
      </c>
      <c r="G191" s="39"/>
      <c r="H191" s="45"/>
    </row>
    <row r="192" s="2" customFormat="1" ht="16.8" customHeight="1">
      <c r="A192" s="39"/>
      <c r="B192" s="45"/>
      <c r="C192" s="310" t="s">
        <v>628</v>
      </c>
      <c r="D192" s="310" t="s">
        <v>629</v>
      </c>
      <c r="E192" s="18" t="s">
        <v>282</v>
      </c>
      <c r="F192" s="311">
        <v>2.6800000000000002</v>
      </c>
      <c r="G192" s="39"/>
      <c r="H192" s="45"/>
    </row>
    <row r="193" s="2" customFormat="1" ht="16.8" customHeight="1">
      <c r="A193" s="39"/>
      <c r="B193" s="45"/>
      <c r="C193" s="310" t="s">
        <v>762</v>
      </c>
      <c r="D193" s="310" t="s">
        <v>763</v>
      </c>
      <c r="E193" s="18" t="s">
        <v>282</v>
      </c>
      <c r="F193" s="311">
        <v>135.37000000000001</v>
      </c>
      <c r="G193" s="39"/>
      <c r="H193" s="45"/>
    </row>
    <row r="194" s="2" customFormat="1" ht="16.8" customHeight="1">
      <c r="A194" s="39"/>
      <c r="B194" s="45"/>
      <c r="C194" s="310" t="s">
        <v>633</v>
      </c>
      <c r="D194" s="310" t="s">
        <v>634</v>
      </c>
      <c r="E194" s="18" t="s">
        <v>282</v>
      </c>
      <c r="F194" s="311">
        <v>2.734</v>
      </c>
      <c r="G194" s="39"/>
      <c r="H194" s="45"/>
    </row>
    <row r="195" s="2" customFormat="1" ht="16.8" customHeight="1">
      <c r="A195" s="39"/>
      <c r="B195" s="45"/>
      <c r="C195" s="306" t="s">
        <v>149</v>
      </c>
      <c r="D195" s="307" t="s">
        <v>1</v>
      </c>
      <c r="E195" s="308" t="s">
        <v>1</v>
      </c>
      <c r="F195" s="309">
        <v>0.41699999999999998</v>
      </c>
      <c r="G195" s="39"/>
      <c r="H195" s="45"/>
    </row>
    <row r="196" s="2" customFormat="1" ht="16.8" customHeight="1">
      <c r="A196" s="39"/>
      <c r="B196" s="45"/>
      <c r="C196" s="310" t="s">
        <v>149</v>
      </c>
      <c r="D196" s="310" t="s">
        <v>782</v>
      </c>
      <c r="E196" s="18" t="s">
        <v>1</v>
      </c>
      <c r="F196" s="311">
        <v>0.41699999999999998</v>
      </c>
      <c r="G196" s="39"/>
      <c r="H196" s="45"/>
    </row>
    <row r="197" s="2" customFormat="1" ht="16.8" customHeight="1">
      <c r="A197" s="39"/>
      <c r="B197" s="45"/>
      <c r="C197" s="312" t="s">
        <v>2554</v>
      </c>
      <c r="D197" s="39"/>
      <c r="E197" s="39"/>
      <c r="F197" s="39"/>
      <c r="G197" s="39"/>
      <c r="H197" s="45"/>
    </row>
    <row r="198" s="2" customFormat="1" ht="16.8" customHeight="1">
      <c r="A198" s="39"/>
      <c r="B198" s="45"/>
      <c r="C198" s="310" t="s">
        <v>774</v>
      </c>
      <c r="D198" s="310" t="s">
        <v>775</v>
      </c>
      <c r="E198" s="18" t="s">
        <v>282</v>
      </c>
      <c r="F198" s="311">
        <v>157.44</v>
      </c>
      <c r="G198" s="39"/>
      <c r="H198" s="45"/>
    </row>
    <row r="199" s="2" customFormat="1" ht="16.8" customHeight="1">
      <c r="A199" s="39"/>
      <c r="B199" s="45"/>
      <c r="C199" s="310" t="s">
        <v>649</v>
      </c>
      <c r="D199" s="310" t="s">
        <v>650</v>
      </c>
      <c r="E199" s="18" t="s">
        <v>282</v>
      </c>
      <c r="F199" s="311">
        <v>0.41699999999999998</v>
      </c>
      <c r="G199" s="39"/>
      <c r="H199" s="45"/>
    </row>
    <row r="200" s="2" customFormat="1" ht="16.8" customHeight="1">
      <c r="A200" s="39"/>
      <c r="B200" s="45"/>
      <c r="C200" s="310" t="s">
        <v>762</v>
      </c>
      <c r="D200" s="310" t="s">
        <v>763</v>
      </c>
      <c r="E200" s="18" t="s">
        <v>282</v>
      </c>
      <c r="F200" s="311">
        <v>135.37000000000001</v>
      </c>
      <c r="G200" s="39"/>
      <c r="H200" s="45"/>
    </row>
    <row r="201" s="2" customFormat="1" ht="16.8" customHeight="1">
      <c r="A201" s="39"/>
      <c r="B201" s="45"/>
      <c r="C201" s="310" t="s">
        <v>654</v>
      </c>
      <c r="D201" s="310" t="s">
        <v>655</v>
      </c>
      <c r="E201" s="18" t="s">
        <v>282</v>
      </c>
      <c r="F201" s="311">
        <v>0.42499999999999999</v>
      </c>
      <c r="G201" s="39"/>
      <c r="H201" s="45"/>
    </row>
    <row r="202" s="2" customFormat="1" ht="16.8" customHeight="1">
      <c r="A202" s="39"/>
      <c r="B202" s="45"/>
      <c r="C202" s="306" t="s">
        <v>151</v>
      </c>
      <c r="D202" s="307" t="s">
        <v>1</v>
      </c>
      <c r="E202" s="308" t="s">
        <v>1</v>
      </c>
      <c r="F202" s="309">
        <v>2.4260000000000002</v>
      </c>
      <c r="G202" s="39"/>
      <c r="H202" s="45"/>
    </row>
    <row r="203" s="2" customFormat="1" ht="16.8" customHeight="1">
      <c r="A203" s="39"/>
      <c r="B203" s="45"/>
      <c r="C203" s="310" t="s">
        <v>151</v>
      </c>
      <c r="D203" s="310" t="s">
        <v>783</v>
      </c>
      <c r="E203" s="18" t="s">
        <v>1</v>
      </c>
      <c r="F203" s="311">
        <v>2.4260000000000002</v>
      </c>
      <c r="G203" s="39"/>
      <c r="H203" s="45"/>
    </row>
    <row r="204" s="2" customFormat="1" ht="16.8" customHeight="1">
      <c r="A204" s="39"/>
      <c r="B204" s="45"/>
      <c r="C204" s="312" t="s">
        <v>2554</v>
      </c>
      <c r="D204" s="39"/>
      <c r="E204" s="39"/>
      <c r="F204" s="39"/>
      <c r="G204" s="39"/>
      <c r="H204" s="45"/>
    </row>
    <row r="205" s="2" customFormat="1" ht="16.8" customHeight="1">
      <c r="A205" s="39"/>
      <c r="B205" s="45"/>
      <c r="C205" s="310" t="s">
        <v>774</v>
      </c>
      <c r="D205" s="310" t="s">
        <v>775</v>
      </c>
      <c r="E205" s="18" t="s">
        <v>282</v>
      </c>
      <c r="F205" s="311">
        <v>157.44</v>
      </c>
      <c r="G205" s="39"/>
      <c r="H205" s="45"/>
    </row>
    <row r="206" s="2" customFormat="1" ht="16.8" customHeight="1">
      <c r="A206" s="39"/>
      <c r="B206" s="45"/>
      <c r="C206" s="310" t="s">
        <v>618</v>
      </c>
      <c r="D206" s="310" t="s">
        <v>619</v>
      </c>
      <c r="E206" s="18" t="s">
        <v>282</v>
      </c>
      <c r="F206" s="311">
        <v>2.4260000000000002</v>
      </c>
      <c r="G206" s="39"/>
      <c r="H206" s="45"/>
    </row>
    <row r="207" s="2" customFormat="1" ht="16.8" customHeight="1">
      <c r="A207" s="39"/>
      <c r="B207" s="45"/>
      <c r="C207" s="310" t="s">
        <v>623</v>
      </c>
      <c r="D207" s="310" t="s">
        <v>624</v>
      </c>
      <c r="E207" s="18" t="s">
        <v>282</v>
      </c>
      <c r="F207" s="311">
        <v>2.4750000000000001</v>
      </c>
      <c r="G207" s="39"/>
      <c r="H207" s="45"/>
    </row>
    <row r="208" s="2" customFormat="1" ht="16.8" customHeight="1">
      <c r="A208" s="39"/>
      <c r="B208" s="45"/>
      <c r="C208" s="306" t="s">
        <v>153</v>
      </c>
      <c r="D208" s="307" t="s">
        <v>1</v>
      </c>
      <c r="E208" s="308" t="s">
        <v>1</v>
      </c>
      <c r="F208" s="309">
        <v>7.3540000000000001</v>
      </c>
      <c r="G208" s="39"/>
      <c r="H208" s="45"/>
    </row>
    <row r="209" s="2" customFormat="1" ht="16.8" customHeight="1">
      <c r="A209" s="39"/>
      <c r="B209" s="45"/>
      <c r="C209" s="310" t="s">
        <v>153</v>
      </c>
      <c r="D209" s="310" t="s">
        <v>784</v>
      </c>
      <c r="E209" s="18" t="s">
        <v>1</v>
      </c>
      <c r="F209" s="311">
        <v>7.3540000000000001</v>
      </c>
      <c r="G209" s="39"/>
      <c r="H209" s="45"/>
    </row>
    <row r="210" s="2" customFormat="1" ht="16.8" customHeight="1">
      <c r="A210" s="39"/>
      <c r="B210" s="45"/>
      <c r="C210" s="312" t="s">
        <v>2554</v>
      </c>
      <c r="D210" s="39"/>
      <c r="E210" s="39"/>
      <c r="F210" s="39"/>
      <c r="G210" s="39"/>
      <c r="H210" s="45"/>
    </row>
    <row r="211" s="2" customFormat="1" ht="16.8" customHeight="1">
      <c r="A211" s="39"/>
      <c r="B211" s="45"/>
      <c r="C211" s="310" t="s">
        <v>774</v>
      </c>
      <c r="D211" s="310" t="s">
        <v>775</v>
      </c>
      <c r="E211" s="18" t="s">
        <v>282</v>
      </c>
      <c r="F211" s="311">
        <v>157.44</v>
      </c>
      <c r="G211" s="39"/>
      <c r="H211" s="45"/>
    </row>
    <row r="212" s="2" customFormat="1">
      <c r="A212" s="39"/>
      <c r="B212" s="45"/>
      <c r="C212" s="310" t="s">
        <v>659</v>
      </c>
      <c r="D212" s="310" t="s">
        <v>660</v>
      </c>
      <c r="E212" s="18" t="s">
        <v>282</v>
      </c>
      <c r="F212" s="311">
        <v>135.67599999999999</v>
      </c>
      <c r="G212" s="39"/>
      <c r="H212" s="45"/>
    </row>
    <row r="213" s="2" customFormat="1" ht="16.8" customHeight="1">
      <c r="A213" s="39"/>
      <c r="B213" s="45"/>
      <c r="C213" s="310" t="s">
        <v>696</v>
      </c>
      <c r="D213" s="310" t="s">
        <v>697</v>
      </c>
      <c r="E213" s="18" t="s">
        <v>282</v>
      </c>
      <c r="F213" s="311">
        <v>132.273</v>
      </c>
      <c r="G213" s="39"/>
      <c r="H213" s="45"/>
    </row>
    <row r="214" s="2" customFormat="1" ht="16.8" customHeight="1">
      <c r="A214" s="39"/>
      <c r="B214" s="45"/>
      <c r="C214" s="310" t="s">
        <v>762</v>
      </c>
      <c r="D214" s="310" t="s">
        <v>763</v>
      </c>
      <c r="E214" s="18" t="s">
        <v>282</v>
      </c>
      <c r="F214" s="311">
        <v>135.37000000000001</v>
      </c>
      <c r="G214" s="39"/>
      <c r="H214" s="45"/>
    </row>
    <row r="215" s="2" customFormat="1" ht="16.8" customHeight="1">
      <c r="A215" s="39"/>
      <c r="B215" s="45"/>
      <c r="C215" s="310" t="s">
        <v>691</v>
      </c>
      <c r="D215" s="310" t="s">
        <v>692</v>
      </c>
      <c r="E215" s="18" t="s">
        <v>282</v>
      </c>
      <c r="F215" s="311">
        <v>7.5010000000000003</v>
      </c>
      <c r="G215" s="39"/>
      <c r="H215" s="45"/>
    </row>
    <row r="216" s="2" customFormat="1" ht="16.8" customHeight="1">
      <c r="A216" s="39"/>
      <c r="B216" s="45"/>
      <c r="C216" s="306" t="s">
        <v>155</v>
      </c>
      <c r="D216" s="307" t="s">
        <v>1</v>
      </c>
      <c r="E216" s="308" t="s">
        <v>1</v>
      </c>
      <c r="F216" s="309">
        <v>17.986000000000001</v>
      </c>
      <c r="G216" s="39"/>
      <c r="H216" s="45"/>
    </row>
    <row r="217" s="2" customFormat="1" ht="16.8" customHeight="1">
      <c r="A217" s="39"/>
      <c r="B217" s="45"/>
      <c r="C217" s="310" t="s">
        <v>155</v>
      </c>
      <c r="D217" s="310" t="s">
        <v>785</v>
      </c>
      <c r="E217" s="18" t="s">
        <v>1</v>
      </c>
      <c r="F217" s="311">
        <v>17.986000000000001</v>
      </c>
      <c r="G217" s="39"/>
      <c r="H217" s="45"/>
    </row>
    <row r="218" s="2" customFormat="1" ht="16.8" customHeight="1">
      <c r="A218" s="39"/>
      <c r="B218" s="45"/>
      <c r="C218" s="312" t="s">
        <v>2554</v>
      </c>
      <c r="D218" s="39"/>
      <c r="E218" s="39"/>
      <c r="F218" s="39"/>
      <c r="G218" s="39"/>
      <c r="H218" s="45"/>
    </row>
    <row r="219" s="2" customFormat="1" ht="16.8" customHeight="1">
      <c r="A219" s="39"/>
      <c r="B219" s="45"/>
      <c r="C219" s="310" t="s">
        <v>774</v>
      </c>
      <c r="D219" s="310" t="s">
        <v>775</v>
      </c>
      <c r="E219" s="18" t="s">
        <v>282</v>
      </c>
      <c r="F219" s="311">
        <v>157.44</v>
      </c>
      <c r="G219" s="39"/>
      <c r="H219" s="45"/>
    </row>
    <row r="220" s="2" customFormat="1">
      <c r="A220" s="39"/>
      <c r="B220" s="45"/>
      <c r="C220" s="310" t="s">
        <v>659</v>
      </c>
      <c r="D220" s="310" t="s">
        <v>660</v>
      </c>
      <c r="E220" s="18" t="s">
        <v>282</v>
      </c>
      <c r="F220" s="311">
        <v>135.67599999999999</v>
      </c>
      <c r="G220" s="39"/>
      <c r="H220" s="45"/>
    </row>
    <row r="221" s="2" customFormat="1" ht="16.8" customHeight="1">
      <c r="A221" s="39"/>
      <c r="B221" s="45"/>
      <c r="C221" s="310" t="s">
        <v>696</v>
      </c>
      <c r="D221" s="310" t="s">
        <v>697</v>
      </c>
      <c r="E221" s="18" t="s">
        <v>282</v>
      </c>
      <c r="F221" s="311">
        <v>132.273</v>
      </c>
      <c r="G221" s="39"/>
      <c r="H221" s="45"/>
    </row>
    <row r="222" s="2" customFormat="1" ht="16.8" customHeight="1">
      <c r="A222" s="39"/>
      <c r="B222" s="45"/>
      <c r="C222" s="310" t="s">
        <v>762</v>
      </c>
      <c r="D222" s="310" t="s">
        <v>763</v>
      </c>
      <c r="E222" s="18" t="s">
        <v>282</v>
      </c>
      <c r="F222" s="311">
        <v>135.37000000000001</v>
      </c>
      <c r="G222" s="39"/>
      <c r="H222" s="45"/>
    </row>
    <row r="223" s="2" customFormat="1" ht="16.8" customHeight="1">
      <c r="A223" s="39"/>
      <c r="B223" s="45"/>
      <c r="C223" s="310" t="s">
        <v>665</v>
      </c>
      <c r="D223" s="310" t="s">
        <v>666</v>
      </c>
      <c r="E223" s="18" t="s">
        <v>282</v>
      </c>
      <c r="F223" s="311">
        <v>18.346</v>
      </c>
      <c r="G223" s="39"/>
      <c r="H223" s="45"/>
    </row>
    <row r="224" s="2" customFormat="1" ht="16.8" customHeight="1">
      <c r="A224" s="39"/>
      <c r="B224" s="45"/>
      <c r="C224" s="306" t="s">
        <v>157</v>
      </c>
      <c r="D224" s="307" t="s">
        <v>1</v>
      </c>
      <c r="E224" s="308" t="s">
        <v>1</v>
      </c>
      <c r="F224" s="309">
        <v>19.242999999999999</v>
      </c>
      <c r="G224" s="39"/>
      <c r="H224" s="45"/>
    </row>
    <row r="225" s="2" customFormat="1" ht="16.8" customHeight="1">
      <c r="A225" s="39"/>
      <c r="B225" s="45"/>
      <c r="C225" s="310" t="s">
        <v>1</v>
      </c>
      <c r="D225" s="310" t="s">
        <v>786</v>
      </c>
      <c r="E225" s="18" t="s">
        <v>1</v>
      </c>
      <c r="F225" s="311">
        <v>16.875</v>
      </c>
      <c r="G225" s="39"/>
      <c r="H225" s="45"/>
    </row>
    <row r="226" s="2" customFormat="1" ht="16.8" customHeight="1">
      <c r="A226" s="39"/>
      <c r="B226" s="45"/>
      <c r="C226" s="310" t="s">
        <v>1</v>
      </c>
      <c r="D226" s="310" t="s">
        <v>787</v>
      </c>
      <c r="E226" s="18" t="s">
        <v>1</v>
      </c>
      <c r="F226" s="311">
        <v>2.3679999999999999</v>
      </c>
      <c r="G226" s="39"/>
      <c r="H226" s="45"/>
    </row>
    <row r="227" s="2" customFormat="1" ht="16.8" customHeight="1">
      <c r="A227" s="39"/>
      <c r="B227" s="45"/>
      <c r="C227" s="310" t="s">
        <v>157</v>
      </c>
      <c r="D227" s="310" t="s">
        <v>724</v>
      </c>
      <c r="E227" s="18" t="s">
        <v>1</v>
      </c>
      <c r="F227" s="311">
        <v>19.242999999999999</v>
      </c>
      <c r="G227" s="39"/>
      <c r="H227" s="45"/>
    </row>
    <row r="228" s="2" customFormat="1" ht="16.8" customHeight="1">
      <c r="A228" s="39"/>
      <c r="B228" s="45"/>
      <c r="C228" s="312" t="s">
        <v>2554</v>
      </c>
      <c r="D228" s="39"/>
      <c r="E228" s="39"/>
      <c r="F228" s="39"/>
      <c r="G228" s="39"/>
      <c r="H228" s="45"/>
    </row>
    <row r="229" s="2" customFormat="1" ht="16.8" customHeight="1">
      <c r="A229" s="39"/>
      <c r="B229" s="45"/>
      <c r="C229" s="310" t="s">
        <v>774</v>
      </c>
      <c r="D229" s="310" t="s">
        <v>775</v>
      </c>
      <c r="E229" s="18" t="s">
        <v>282</v>
      </c>
      <c r="F229" s="311">
        <v>157.44</v>
      </c>
      <c r="G229" s="39"/>
      <c r="H229" s="45"/>
    </row>
    <row r="230" s="2" customFormat="1" ht="16.8" customHeight="1">
      <c r="A230" s="39"/>
      <c r="B230" s="45"/>
      <c r="C230" s="310" t="s">
        <v>696</v>
      </c>
      <c r="D230" s="310" t="s">
        <v>697</v>
      </c>
      <c r="E230" s="18" t="s">
        <v>282</v>
      </c>
      <c r="F230" s="311">
        <v>132.273</v>
      </c>
      <c r="G230" s="39"/>
      <c r="H230" s="45"/>
    </row>
    <row r="231" s="2" customFormat="1" ht="16.8" customHeight="1">
      <c r="A231" s="39"/>
      <c r="B231" s="45"/>
      <c r="C231" s="310" t="s">
        <v>762</v>
      </c>
      <c r="D231" s="310" t="s">
        <v>763</v>
      </c>
      <c r="E231" s="18" t="s">
        <v>282</v>
      </c>
      <c r="F231" s="311">
        <v>135.37000000000001</v>
      </c>
      <c r="G231" s="39"/>
      <c r="H231" s="45"/>
    </row>
    <row r="232" s="2" customFormat="1" ht="16.8" customHeight="1">
      <c r="A232" s="39"/>
      <c r="B232" s="45"/>
      <c r="C232" s="310" t="s">
        <v>686</v>
      </c>
      <c r="D232" s="310" t="s">
        <v>687</v>
      </c>
      <c r="E232" s="18" t="s">
        <v>282</v>
      </c>
      <c r="F232" s="311">
        <v>19.628</v>
      </c>
      <c r="G232" s="39"/>
      <c r="H232" s="45"/>
    </row>
    <row r="233" s="2" customFormat="1" ht="16.8" customHeight="1">
      <c r="A233" s="39"/>
      <c r="B233" s="45"/>
      <c r="C233" s="306" t="s">
        <v>159</v>
      </c>
      <c r="D233" s="307" t="s">
        <v>1</v>
      </c>
      <c r="E233" s="308" t="s">
        <v>1</v>
      </c>
      <c r="F233" s="309">
        <v>16.702000000000002</v>
      </c>
      <c r="G233" s="39"/>
      <c r="H233" s="45"/>
    </row>
    <row r="234" s="2" customFormat="1" ht="16.8" customHeight="1">
      <c r="A234" s="39"/>
      <c r="B234" s="45"/>
      <c r="C234" s="310" t="s">
        <v>159</v>
      </c>
      <c r="D234" s="310" t="s">
        <v>788</v>
      </c>
      <c r="E234" s="18" t="s">
        <v>1</v>
      </c>
      <c r="F234" s="311">
        <v>16.702000000000002</v>
      </c>
      <c r="G234" s="39"/>
      <c r="H234" s="45"/>
    </row>
    <row r="235" s="2" customFormat="1" ht="16.8" customHeight="1">
      <c r="A235" s="39"/>
      <c r="B235" s="45"/>
      <c r="C235" s="312" t="s">
        <v>2554</v>
      </c>
      <c r="D235" s="39"/>
      <c r="E235" s="39"/>
      <c r="F235" s="39"/>
      <c r="G235" s="39"/>
      <c r="H235" s="45"/>
    </row>
    <row r="236" s="2" customFormat="1" ht="16.8" customHeight="1">
      <c r="A236" s="39"/>
      <c r="B236" s="45"/>
      <c r="C236" s="310" t="s">
        <v>774</v>
      </c>
      <c r="D236" s="310" t="s">
        <v>775</v>
      </c>
      <c r="E236" s="18" t="s">
        <v>282</v>
      </c>
      <c r="F236" s="311">
        <v>157.44</v>
      </c>
      <c r="G236" s="39"/>
      <c r="H236" s="45"/>
    </row>
    <row r="237" s="2" customFormat="1">
      <c r="A237" s="39"/>
      <c r="B237" s="45"/>
      <c r="C237" s="310" t="s">
        <v>659</v>
      </c>
      <c r="D237" s="310" t="s">
        <v>660</v>
      </c>
      <c r="E237" s="18" t="s">
        <v>282</v>
      </c>
      <c r="F237" s="311">
        <v>135.67599999999999</v>
      </c>
      <c r="G237" s="39"/>
      <c r="H237" s="45"/>
    </row>
    <row r="238" s="2" customFormat="1" ht="16.8" customHeight="1">
      <c r="A238" s="39"/>
      <c r="B238" s="45"/>
      <c r="C238" s="310" t="s">
        <v>696</v>
      </c>
      <c r="D238" s="310" t="s">
        <v>697</v>
      </c>
      <c r="E238" s="18" t="s">
        <v>282</v>
      </c>
      <c r="F238" s="311">
        <v>132.273</v>
      </c>
      <c r="G238" s="39"/>
      <c r="H238" s="45"/>
    </row>
    <row r="239" s="2" customFormat="1" ht="16.8" customHeight="1">
      <c r="A239" s="39"/>
      <c r="B239" s="45"/>
      <c r="C239" s="310" t="s">
        <v>762</v>
      </c>
      <c r="D239" s="310" t="s">
        <v>763</v>
      </c>
      <c r="E239" s="18" t="s">
        <v>282</v>
      </c>
      <c r="F239" s="311">
        <v>135.37000000000001</v>
      </c>
      <c r="G239" s="39"/>
      <c r="H239" s="45"/>
    </row>
    <row r="240" s="2" customFormat="1" ht="16.8" customHeight="1">
      <c r="A240" s="39"/>
      <c r="B240" s="45"/>
      <c r="C240" s="310" t="s">
        <v>670</v>
      </c>
      <c r="D240" s="310" t="s">
        <v>671</v>
      </c>
      <c r="E240" s="18" t="s">
        <v>282</v>
      </c>
      <c r="F240" s="311">
        <v>17.036000000000001</v>
      </c>
      <c r="G240" s="39"/>
      <c r="H240" s="45"/>
    </row>
    <row r="241" s="2" customFormat="1" ht="16.8" customHeight="1">
      <c r="A241" s="39"/>
      <c r="B241" s="45"/>
      <c r="C241" s="306" t="s">
        <v>161</v>
      </c>
      <c r="D241" s="307" t="s">
        <v>1</v>
      </c>
      <c r="E241" s="308" t="s">
        <v>1</v>
      </c>
      <c r="F241" s="309">
        <v>84.084999999999994</v>
      </c>
      <c r="G241" s="39"/>
      <c r="H241" s="45"/>
    </row>
    <row r="242" s="2" customFormat="1" ht="16.8" customHeight="1">
      <c r="A242" s="39"/>
      <c r="B242" s="45"/>
      <c r="C242" s="310" t="s">
        <v>161</v>
      </c>
      <c r="D242" s="310" t="s">
        <v>1941</v>
      </c>
      <c r="E242" s="18" t="s">
        <v>1</v>
      </c>
      <c r="F242" s="311">
        <v>84.084999999999994</v>
      </c>
      <c r="G242" s="39"/>
      <c r="H242" s="45"/>
    </row>
    <row r="243" s="2" customFormat="1" ht="16.8" customHeight="1">
      <c r="A243" s="39"/>
      <c r="B243" s="45"/>
      <c r="C243" s="312" t="s">
        <v>2554</v>
      </c>
      <c r="D243" s="39"/>
      <c r="E243" s="39"/>
      <c r="F243" s="39"/>
      <c r="G243" s="39"/>
      <c r="H243" s="45"/>
    </row>
    <row r="244" s="2" customFormat="1" ht="16.8" customHeight="1">
      <c r="A244" s="39"/>
      <c r="B244" s="45"/>
      <c r="C244" s="310" t="s">
        <v>1937</v>
      </c>
      <c r="D244" s="310" t="s">
        <v>1938</v>
      </c>
      <c r="E244" s="18" t="s">
        <v>607</v>
      </c>
      <c r="F244" s="311">
        <v>84.084999999999994</v>
      </c>
      <c r="G244" s="39"/>
      <c r="H244" s="45"/>
    </row>
    <row r="245" s="2" customFormat="1" ht="16.8" customHeight="1">
      <c r="A245" s="39"/>
      <c r="B245" s="45"/>
      <c r="C245" s="310" t="s">
        <v>1884</v>
      </c>
      <c r="D245" s="310" t="s">
        <v>1885</v>
      </c>
      <c r="E245" s="18" t="s">
        <v>282</v>
      </c>
      <c r="F245" s="311">
        <v>84.084999999999994</v>
      </c>
      <c r="G245" s="39"/>
      <c r="H245" s="45"/>
    </row>
    <row r="246" s="2" customFormat="1" ht="16.8" customHeight="1">
      <c r="A246" s="39"/>
      <c r="B246" s="45"/>
      <c r="C246" s="310" t="s">
        <v>1889</v>
      </c>
      <c r="D246" s="310" t="s">
        <v>1890</v>
      </c>
      <c r="E246" s="18" t="s">
        <v>282</v>
      </c>
      <c r="F246" s="311">
        <v>84.084999999999994</v>
      </c>
      <c r="G246" s="39"/>
      <c r="H246" s="45"/>
    </row>
    <row r="247" s="2" customFormat="1" ht="16.8" customHeight="1">
      <c r="A247" s="39"/>
      <c r="B247" s="45"/>
      <c r="C247" s="310" t="s">
        <v>1911</v>
      </c>
      <c r="D247" s="310" t="s">
        <v>1912</v>
      </c>
      <c r="E247" s="18" t="s">
        <v>607</v>
      </c>
      <c r="F247" s="311">
        <v>67.268000000000001</v>
      </c>
      <c r="G247" s="39"/>
      <c r="H247" s="45"/>
    </row>
    <row r="248" s="2" customFormat="1" ht="16.8" customHeight="1">
      <c r="A248" s="39"/>
      <c r="B248" s="45"/>
      <c r="C248" s="310" t="s">
        <v>1917</v>
      </c>
      <c r="D248" s="310" t="s">
        <v>1918</v>
      </c>
      <c r="E248" s="18" t="s">
        <v>282</v>
      </c>
      <c r="F248" s="311">
        <v>81.185000000000002</v>
      </c>
      <c r="G248" s="39"/>
      <c r="H248" s="45"/>
    </row>
    <row r="249" s="2" customFormat="1" ht="16.8" customHeight="1">
      <c r="A249" s="39"/>
      <c r="B249" s="45"/>
      <c r="C249" s="310" t="s">
        <v>1953</v>
      </c>
      <c r="D249" s="310" t="s">
        <v>1954</v>
      </c>
      <c r="E249" s="18" t="s">
        <v>607</v>
      </c>
      <c r="F249" s="311">
        <v>84.084999999999994</v>
      </c>
      <c r="G249" s="39"/>
      <c r="H249" s="45"/>
    </row>
    <row r="250" s="2" customFormat="1" ht="16.8" customHeight="1">
      <c r="A250" s="39"/>
      <c r="B250" s="45"/>
      <c r="C250" s="310" t="s">
        <v>1969</v>
      </c>
      <c r="D250" s="310" t="s">
        <v>1970</v>
      </c>
      <c r="E250" s="18" t="s">
        <v>282</v>
      </c>
      <c r="F250" s="311">
        <v>84.084999999999994</v>
      </c>
      <c r="G250" s="39"/>
      <c r="H250" s="45"/>
    </row>
    <row r="251" s="2" customFormat="1" ht="16.8" customHeight="1">
      <c r="A251" s="39"/>
      <c r="B251" s="45"/>
      <c r="C251" s="310" t="s">
        <v>1943</v>
      </c>
      <c r="D251" s="310" t="s">
        <v>1944</v>
      </c>
      <c r="E251" s="18" t="s">
        <v>607</v>
      </c>
      <c r="F251" s="311">
        <v>85.766999999999996</v>
      </c>
      <c r="G251" s="39"/>
      <c r="H251" s="45"/>
    </row>
    <row r="252" s="2" customFormat="1">
      <c r="A252" s="39"/>
      <c r="B252" s="45"/>
      <c r="C252" s="310" t="s">
        <v>1930</v>
      </c>
      <c r="D252" s="310" t="s">
        <v>1931</v>
      </c>
      <c r="E252" s="18" t="s">
        <v>282</v>
      </c>
      <c r="F252" s="311">
        <v>55.968000000000004</v>
      </c>
      <c r="G252" s="39"/>
      <c r="H252" s="45"/>
    </row>
    <row r="253" s="2" customFormat="1" ht="16.8" customHeight="1">
      <c r="A253" s="39"/>
      <c r="B253" s="45"/>
      <c r="C253" s="306" t="s">
        <v>163</v>
      </c>
      <c r="D253" s="307" t="s">
        <v>1</v>
      </c>
      <c r="E253" s="308" t="s">
        <v>1</v>
      </c>
      <c r="F253" s="309">
        <v>5.944</v>
      </c>
      <c r="G253" s="39"/>
      <c r="H253" s="45"/>
    </row>
    <row r="254" s="2" customFormat="1" ht="16.8" customHeight="1">
      <c r="A254" s="39"/>
      <c r="B254" s="45"/>
      <c r="C254" s="310" t="s">
        <v>163</v>
      </c>
      <c r="D254" s="310" t="s">
        <v>789</v>
      </c>
      <c r="E254" s="18" t="s">
        <v>1</v>
      </c>
      <c r="F254" s="311">
        <v>5.944</v>
      </c>
      <c r="G254" s="39"/>
      <c r="H254" s="45"/>
    </row>
    <row r="255" s="2" customFormat="1" ht="16.8" customHeight="1">
      <c r="A255" s="39"/>
      <c r="B255" s="45"/>
      <c r="C255" s="312" t="s">
        <v>2554</v>
      </c>
      <c r="D255" s="39"/>
      <c r="E255" s="39"/>
      <c r="F255" s="39"/>
      <c r="G255" s="39"/>
      <c r="H255" s="45"/>
    </row>
    <row r="256" s="2" customFormat="1" ht="16.8" customHeight="1">
      <c r="A256" s="39"/>
      <c r="B256" s="45"/>
      <c r="C256" s="310" t="s">
        <v>774</v>
      </c>
      <c r="D256" s="310" t="s">
        <v>775</v>
      </c>
      <c r="E256" s="18" t="s">
        <v>282</v>
      </c>
      <c r="F256" s="311">
        <v>157.44</v>
      </c>
      <c r="G256" s="39"/>
      <c r="H256" s="45"/>
    </row>
    <row r="257" s="2" customFormat="1">
      <c r="A257" s="39"/>
      <c r="B257" s="45"/>
      <c r="C257" s="310" t="s">
        <v>659</v>
      </c>
      <c r="D257" s="310" t="s">
        <v>660</v>
      </c>
      <c r="E257" s="18" t="s">
        <v>282</v>
      </c>
      <c r="F257" s="311">
        <v>135.67599999999999</v>
      </c>
      <c r="G257" s="39"/>
      <c r="H257" s="45"/>
    </row>
    <row r="258" s="2" customFormat="1" ht="16.8" customHeight="1">
      <c r="A258" s="39"/>
      <c r="B258" s="45"/>
      <c r="C258" s="310" t="s">
        <v>676</v>
      </c>
      <c r="D258" s="310" t="s">
        <v>677</v>
      </c>
      <c r="E258" s="18" t="s">
        <v>282</v>
      </c>
      <c r="F258" s="311">
        <v>6.0629999999999997</v>
      </c>
      <c r="G258" s="39"/>
      <c r="H258" s="45"/>
    </row>
    <row r="259" s="2" customFormat="1" ht="16.8" customHeight="1">
      <c r="A259" s="39"/>
      <c r="B259" s="45"/>
      <c r="C259" s="306" t="s">
        <v>165</v>
      </c>
      <c r="D259" s="307" t="s">
        <v>1</v>
      </c>
      <c r="E259" s="308" t="s">
        <v>1</v>
      </c>
      <c r="F259" s="309">
        <v>135.37000000000001</v>
      </c>
      <c r="G259" s="39"/>
      <c r="H259" s="45"/>
    </row>
    <row r="260" s="2" customFormat="1" ht="16.8" customHeight="1">
      <c r="A260" s="39"/>
      <c r="B260" s="45"/>
      <c r="C260" s="310" t="s">
        <v>165</v>
      </c>
      <c r="D260" s="310" t="s">
        <v>766</v>
      </c>
      <c r="E260" s="18" t="s">
        <v>1</v>
      </c>
      <c r="F260" s="311">
        <v>135.37000000000001</v>
      </c>
      <c r="G260" s="39"/>
      <c r="H260" s="45"/>
    </row>
    <row r="261" s="2" customFormat="1" ht="16.8" customHeight="1">
      <c r="A261" s="39"/>
      <c r="B261" s="45"/>
      <c r="C261" s="312" t="s">
        <v>2554</v>
      </c>
      <c r="D261" s="39"/>
      <c r="E261" s="39"/>
      <c r="F261" s="39"/>
      <c r="G261" s="39"/>
      <c r="H261" s="45"/>
    </row>
    <row r="262" s="2" customFormat="1" ht="16.8" customHeight="1">
      <c r="A262" s="39"/>
      <c r="B262" s="45"/>
      <c r="C262" s="310" t="s">
        <v>762</v>
      </c>
      <c r="D262" s="310" t="s">
        <v>763</v>
      </c>
      <c r="E262" s="18" t="s">
        <v>282</v>
      </c>
      <c r="F262" s="311">
        <v>135.37000000000001</v>
      </c>
      <c r="G262" s="39"/>
      <c r="H262" s="45"/>
    </row>
    <row r="263" s="2" customFormat="1" ht="16.8" customHeight="1">
      <c r="A263" s="39"/>
      <c r="B263" s="45"/>
      <c r="C263" s="310" t="s">
        <v>612</v>
      </c>
      <c r="D263" s="310" t="s">
        <v>613</v>
      </c>
      <c r="E263" s="18" t="s">
        <v>282</v>
      </c>
      <c r="F263" s="311">
        <v>142.22</v>
      </c>
      <c r="G263" s="39"/>
      <c r="H263" s="45"/>
    </row>
    <row r="264" s="2" customFormat="1" ht="16.8" customHeight="1">
      <c r="A264" s="39"/>
      <c r="B264" s="45"/>
      <c r="C264" s="306" t="s">
        <v>167</v>
      </c>
      <c r="D264" s="307" t="s">
        <v>1</v>
      </c>
      <c r="E264" s="308" t="s">
        <v>1</v>
      </c>
      <c r="F264" s="309">
        <v>84.400000000000006</v>
      </c>
      <c r="G264" s="39"/>
      <c r="H264" s="45"/>
    </row>
    <row r="265" s="2" customFormat="1" ht="16.8" customHeight="1">
      <c r="A265" s="39"/>
      <c r="B265" s="45"/>
      <c r="C265" s="310" t="s">
        <v>1</v>
      </c>
      <c r="D265" s="310" t="s">
        <v>722</v>
      </c>
      <c r="E265" s="18" t="s">
        <v>1</v>
      </c>
      <c r="F265" s="311">
        <v>0</v>
      </c>
      <c r="G265" s="39"/>
      <c r="H265" s="45"/>
    </row>
    <row r="266" s="2" customFormat="1" ht="16.8" customHeight="1">
      <c r="A266" s="39"/>
      <c r="B266" s="45"/>
      <c r="C266" s="310" t="s">
        <v>1</v>
      </c>
      <c r="D266" s="310" t="s">
        <v>723</v>
      </c>
      <c r="E266" s="18" t="s">
        <v>1</v>
      </c>
      <c r="F266" s="311">
        <v>84.400000000000006</v>
      </c>
      <c r="G266" s="39"/>
      <c r="H266" s="45"/>
    </row>
    <row r="267" s="2" customFormat="1" ht="16.8" customHeight="1">
      <c r="A267" s="39"/>
      <c r="B267" s="45"/>
      <c r="C267" s="310" t="s">
        <v>167</v>
      </c>
      <c r="D267" s="310" t="s">
        <v>724</v>
      </c>
      <c r="E267" s="18" t="s">
        <v>1</v>
      </c>
      <c r="F267" s="311">
        <v>84.400000000000006</v>
      </c>
      <c r="G267" s="39"/>
      <c r="H267" s="45"/>
    </row>
    <row r="268" s="2" customFormat="1" ht="16.8" customHeight="1">
      <c r="A268" s="39"/>
      <c r="B268" s="45"/>
      <c r="C268" s="312" t="s">
        <v>2554</v>
      </c>
      <c r="D268" s="39"/>
      <c r="E268" s="39"/>
      <c r="F268" s="39"/>
      <c r="G268" s="39"/>
      <c r="H268" s="45"/>
    </row>
    <row r="269" s="2" customFormat="1" ht="16.8" customHeight="1">
      <c r="A269" s="39"/>
      <c r="B269" s="45"/>
      <c r="C269" s="310" t="s">
        <v>718</v>
      </c>
      <c r="D269" s="310" t="s">
        <v>719</v>
      </c>
      <c r="E269" s="18" t="s">
        <v>607</v>
      </c>
      <c r="F269" s="311">
        <v>168.06</v>
      </c>
      <c r="G269" s="39"/>
      <c r="H269" s="45"/>
    </row>
    <row r="270" s="2" customFormat="1" ht="16.8" customHeight="1">
      <c r="A270" s="39"/>
      <c r="B270" s="45"/>
      <c r="C270" s="310" t="s">
        <v>732</v>
      </c>
      <c r="D270" s="310" t="s">
        <v>733</v>
      </c>
      <c r="E270" s="18" t="s">
        <v>607</v>
      </c>
      <c r="F270" s="311">
        <v>88.620000000000005</v>
      </c>
      <c r="G270" s="39"/>
      <c r="H270" s="45"/>
    </row>
    <row r="271" s="2" customFormat="1" ht="16.8" customHeight="1">
      <c r="A271" s="39"/>
      <c r="B271" s="45"/>
      <c r="C271" s="306" t="s">
        <v>169</v>
      </c>
      <c r="D271" s="307" t="s">
        <v>1</v>
      </c>
      <c r="E271" s="308" t="s">
        <v>1</v>
      </c>
      <c r="F271" s="309">
        <v>37.479999999999997</v>
      </c>
      <c r="G271" s="39"/>
      <c r="H271" s="45"/>
    </row>
    <row r="272" s="2" customFormat="1" ht="16.8" customHeight="1">
      <c r="A272" s="39"/>
      <c r="B272" s="45"/>
      <c r="C272" s="310" t="s">
        <v>1</v>
      </c>
      <c r="D272" s="310" t="s">
        <v>725</v>
      </c>
      <c r="E272" s="18" t="s">
        <v>1</v>
      </c>
      <c r="F272" s="311">
        <v>0</v>
      </c>
      <c r="G272" s="39"/>
      <c r="H272" s="45"/>
    </row>
    <row r="273" s="2" customFormat="1" ht="16.8" customHeight="1">
      <c r="A273" s="39"/>
      <c r="B273" s="45"/>
      <c r="C273" s="310" t="s">
        <v>1</v>
      </c>
      <c r="D273" s="310" t="s">
        <v>726</v>
      </c>
      <c r="E273" s="18" t="s">
        <v>1</v>
      </c>
      <c r="F273" s="311">
        <v>28.93</v>
      </c>
      <c r="G273" s="39"/>
      <c r="H273" s="45"/>
    </row>
    <row r="274" s="2" customFormat="1" ht="16.8" customHeight="1">
      <c r="A274" s="39"/>
      <c r="B274" s="45"/>
      <c r="C274" s="310" t="s">
        <v>1</v>
      </c>
      <c r="D274" s="310" t="s">
        <v>727</v>
      </c>
      <c r="E274" s="18" t="s">
        <v>1</v>
      </c>
      <c r="F274" s="311">
        <v>8.5500000000000007</v>
      </c>
      <c r="G274" s="39"/>
      <c r="H274" s="45"/>
    </row>
    <row r="275" s="2" customFormat="1" ht="16.8" customHeight="1">
      <c r="A275" s="39"/>
      <c r="B275" s="45"/>
      <c r="C275" s="310" t="s">
        <v>169</v>
      </c>
      <c r="D275" s="310" t="s">
        <v>724</v>
      </c>
      <c r="E275" s="18" t="s">
        <v>1</v>
      </c>
      <c r="F275" s="311">
        <v>37.479999999999997</v>
      </c>
      <c r="G275" s="39"/>
      <c r="H275" s="45"/>
    </row>
    <row r="276" s="2" customFormat="1" ht="16.8" customHeight="1">
      <c r="A276" s="39"/>
      <c r="B276" s="45"/>
      <c r="C276" s="312" t="s">
        <v>2554</v>
      </c>
      <c r="D276" s="39"/>
      <c r="E276" s="39"/>
      <c r="F276" s="39"/>
      <c r="G276" s="39"/>
      <c r="H276" s="45"/>
    </row>
    <row r="277" s="2" customFormat="1" ht="16.8" customHeight="1">
      <c r="A277" s="39"/>
      <c r="B277" s="45"/>
      <c r="C277" s="310" t="s">
        <v>718</v>
      </c>
      <c r="D277" s="310" t="s">
        <v>719</v>
      </c>
      <c r="E277" s="18" t="s">
        <v>607</v>
      </c>
      <c r="F277" s="311">
        <v>168.06</v>
      </c>
      <c r="G277" s="39"/>
      <c r="H277" s="45"/>
    </row>
    <row r="278" s="2" customFormat="1" ht="16.8" customHeight="1">
      <c r="A278" s="39"/>
      <c r="B278" s="45"/>
      <c r="C278" s="310" t="s">
        <v>737</v>
      </c>
      <c r="D278" s="310" t="s">
        <v>738</v>
      </c>
      <c r="E278" s="18" t="s">
        <v>607</v>
      </c>
      <c r="F278" s="311">
        <v>39.353999999999999</v>
      </c>
      <c r="G278" s="39"/>
      <c r="H278" s="45"/>
    </row>
    <row r="279" s="2" customFormat="1" ht="16.8" customHeight="1">
      <c r="A279" s="39"/>
      <c r="B279" s="45"/>
      <c r="C279" s="306" t="s">
        <v>171</v>
      </c>
      <c r="D279" s="307" t="s">
        <v>1</v>
      </c>
      <c r="E279" s="308" t="s">
        <v>1</v>
      </c>
      <c r="F279" s="309">
        <v>23.359999999999999</v>
      </c>
      <c r="G279" s="39"/>
      <c r="H279" s="45"/>
    </row>
    <row r="280" s="2" customFormat="1" ht="16.8" customHeight="1">
      <c r="A280" s="39"/>
      <c r="B280" s="45"/>
      <c r="C280" s="310" t="s">
        <v>171</v>
      </c>
      <c r="D280" s="310" t="s">
        <v>728</v>
      </c>
      <c r="E280" s="18" t="s">
        <v>1</v>
      </c>
      <c r="F280" s="311">
        <v>23.359999999999999</v>
      </c>
      <c r="G280" s="39"/>
      <c r="H280" s="45"/>
    </row>
    <row r="281" s="2" customFormat="1" ht="16.8" customHeight="1">
      <c r="A281" s="39"/>
      <c r="B281" s="45"/>
      <c r="C281" s="312" t="s">
        <v>2554</v>
      </c>
      <c r="D281" s="39"/>
      <c r="E281" s="39"/>
      <c r="F281" s="39"/>
      <c r="G281" s="39"/>
      <c r="H281" s="45"/>
    </row>
    <row r="282" s="2" customFormat="1" ht="16.8" customHeight="1">
      <c r="A282" s="39"/>
      <c r="B282" s="45"/>
      <c r="C282" s="310" t="s">
        <v>718</v>
      </c>
      <c r="D282" s="310" t="s">
        <v>719</v>
      </c>
      <c r="E282" s="18" t="s">
        <v>607</v>
      </c>
      <c r="F282" s="311">
        <v>168.06</v>
      </c>
      <c r="G282" s="39"/>
      <c r="H282" s="45"/>
    </row>
    <row r="283" s="2" customFormat="1" ht="16.8" customHeight="1">
      <c r="A283" s="39"/>
      <c r="B283" s="45"/>
      <c r="C283" s="310" t="s">
        <v>742</v>
      </c>
      <c r="D283" s="310" t="s">
        <v>743</v>
      </c>
      <c r="E283" s="18" t="s">
        <v>607</v>
      </c>
      <c r="F283" s="311">
        <v>24.527999999999999</v>
      </c>
      <c r="G283" s="39"/>
      <c r="H283" s="45"/>
    </row>
    <row r="284" s="2" customFormat="1" ht="16.8" customHeight="1">
      <c r="A284" s="39"/>
      <c r="B284" s="45"/>
      <c r="C284" s="306" t="s">
        <v>173</v>
      </c>
      <c r="D284" s="307" t="s">
        <v>1</v>
      </c>
      <c r="E284" s="308" t="s">
        <v>1</v>
      </c>
      <c r="F284" s="309">
        <v>16.219999999999999</v>
      </c>
      <c r="G284" s="39"/>
      <c r="H284" s="45"/>
    </row>
    <row r="285" s="2" customFormat="1" ht="16.8" customHeight="1">
      <c r="A285" s="39"/>
      <c r="B285" s="45"/>
      <c r="C285" s="310" t="s">
        <v>173</v>
      </c>
      <c r="D285" s="310" t="s">
        <v>1538</v>
      </c>
      <c r="E285" s="18" t="s">
        <v>1</v>
      </c>
      <c r="F285" s="311">
        <v>16.219999999999999</v>
      </c>
      <c r="G285" s="39"/>
      <c r="H285" s="45"/>
    </row>
    <row r="286" s="2" customFormat="1" ht="16.8" customHeight="1">
      <c r="A286" s="39"/>
      <c r="B286" s="45"/>
      <c r="C286" s="312" t="s">
        <v>2554</v>
      </c>
      <c r="D286" s="39"/>
      <c r="E286" s="39"/>
      <c r="F286" s="39"/>
      <c r="G286" s="39"/>
      <c r="H286" s="45"/>
    </row>
    <row r="287" s="2" customFormat="1" ht="16.8" customHeight="1">
      <c r="A287" s="39"/>
      <c r="B287" s="45"/>
      <c r="C287" s="310" t="s">
        <v>1534</v>
      </c>
      <c r="D287" s="310" t="s">
        <v>1535</v>
      </c>
      <c r="E287" s="18" t="s">
        <v>607</v>
      </c>
      <c r="F287" s="311">
        <v>16.219999999999999</v>
      </c>
      <c r="G287" s="39"/>
      <c r="H287" s="45"/>
    </row>
    <row r="288" s="2" customFormat="1" ht="16.8" customHeight="1">
      <c r="A288" s="39"/>
      <c r="B288" s="45"/>
      <c r="C288" s="310" t="s">
        <v>718</v>
      </c>
      <c r="D288" s="310" t="s">
        <v>719</v>
      </c>
      <c r="E288" s="18" t="s">
        <v>607</v>
      </c>
      <c r="F288" s="311">
        <v>168.06</v>
      </c>
      <c r="G288" s="39"/>
      <c r="H288" s="45"/>
    </row>
    <row r="289" s="2" customFormat="1" ht="16.8" customHeight="1">
      <c r="A289" s="39"/>
      <c r="B289" s="45"/>
      <c r="C289" s="310" t="s">
        <v>747</v>
      </c>
      <c r="D289" s="310" t="s">
        <v>748</v>
      </c>
      <c r="E289" s="18" t="s">
        <v>607</v>
      </c>
      <c r="F289" s="311">
        <v>17.030999999999999</v>
      </c>
      <c r="G289" s="39"/>
      <c r="H289" s="45"/>
    </row>
    <row r="290" s="2" customFormat="1" ht="16.8" customHeight="1">
      <c r="A290" s="39"/>
      <c r="B290" s="45"/>
      <c r="C290" s="306" t="s">
        <v>175</v>
      </c>
      <c r="D290" s="307" t="s">
        <v>1</v>
      </c>
      <c r="E290" s="308" t="s">
        <v>1</v>
      </c>
      <c r="F290" s="309">
        <v>246.62200000000001</v>
      </c>
      <c r="G290" s="39"/>
      <c r="H290" s="45"/>
    </row>
    <row r="291" s="2" customFormat="1" ht="16.8" customHeight="1">
      <c r="A291" s="39"/>
      <c r="B291" s="45"/>
      <c r="C291" s="310" t="s">
        <v>175</v>
      </c>
      <c r="D291" s="310" t="s">
        <v>884</v>
      </c>
      <c r="E291" s="18" t="s">
        <v>1</v>
      </c>
      <c r="F291" s="311">
        <v>246.62200000000001</v>
      </c>
      <c r="G291" s="39"/>
      <c r="H291" s="45"/>
    </row>
    <row r="292" s="2" customFormat="1" ht="16.8" customHeight="1">
      <c r="A292" s="39"/>
      <c r="B292" s="45"/>
      <c r="C292" s="312" t="s">
        <v>2554</v>
      </c>
      <c r="D292" s="39"/>
      <c r="E292" s="39"/>
      <c r="F292" s="39"/>
      <c r="G292" s="39"/>
      <c r="H292" s="45"/>
    </row>
    <row r="293" s="2" customFormat="1">
      <c r="A293" s="39"/>
      <c r="B293" s="45"/>
      <c r="C293" s="310" t="s">
        <v>880</v>
      </c>
      <c r="D293" s="310" t="s">
        <v>881</v>
      </c>
      <c r="E293" s="18" t="s">
        <v>282</v>
      </c>
      <c r="F293" s="311">
        <v>246.62200000000001</v>
      </c>
      <c r="G293" s="39"/>
      <c r="H293" s="45"/>
    </row>
    <row r="294" s="2" customFormat="1">
      <c r="A294" s="39"/>
      <c r="B294" s="45"/>
      <c r="C294" s="310" t="s">
        <v>886</v>
      </c>
      <c r="D294" s="310" t="s">
        <v>887</v>
      </c>
      <c r="E294" s="18" t="s">
        <v>282</v>
      </c>
      <c r="F294" s="311">
        <v>22195.98</v>
      </c>
      <c r="G294" s="39"/>
      <c r="H294" s="45"/>
    </row>
    <row r="295" s="2" customFormat="1">
      <c r="A295" s="39"/>
      <c r="B295" s="45"/>
      <c r="C295" s="310" t="s">
        <v>892</v>
      </c>
      <c r="D295" s="310" t="s">
        <v>893</v>
      </c>
      <c r="E295" s="18" t="s">
        <v>282</v>
      </c>
      <c r="F295" s="311">
        <v>246.62200000000001</v>
      </c>
      <c r="G295" s="39"/>
      <c r="H295" s="45"/>
    </row>
    <row r="296" s="2" customFormat="1" ht="16.8" customHeight="1">
      <c r="A296" s="39"/>
      <c r="B296" s="45"/>
      <c r="C296" s="306" t="s">
        <v>177</v>
      </c>
      <c r="D296" s="307" t="s">
        <v>1</v>
      </c>
      <c r="E296" s="308" t="s">
        <v>1</v>
      </c>
      <c r="F296" s="309">
        <v>298.78899999999999</v>
      </c>
      <c r="G296" s="39"/>
      <c r="H296" s="45"/>
    </row>
    <row r="297" s="2" customFormat="1" ht="16.8" customHeight="1">
      <c r="A297" s="39"/>
      <c r="B297" s="45"/>
      <c r="C297" s="310" t="s">
        <v>177</v>
      </c>
      <c r="D297" s="310" t="s">
        <v>603</v>
      </c>
      <c r="E297" s="18" t="s">
        <v>1</v>
      </c>
      <c r="F297" s="311">
        <v>298.78899999999999</v>
      </c>
      <c r="G297" s="39"/>
      <c r="H297" s="45"/>
    </row>
    <row r="298" s="2" customFormat="1" ht="16.8" customHeight="1">
      <c r="A298" s="39"/>
      <c r="B298" s="45"/>
      <c r="C298" s="312" t="s">
        <v>2554</v>
      </c>
      <c r="D298" s="39"/>
      <c r="E298" s="39"/>
      <c r="F298" s="39"/>
      <c r="G298" s="39"/>
      <c r="H298" s="45"/>
    </row>
    <row r="299" s="2" customFormat="1" ht="16.8" customHeight="1">
      <c r="A299" s="39"/>
      <c r="B299" s="45"/>
      <c r="C299" s="310" t="s">
        <v>599</v>
      </c>
      <c r="D299" s="310" t="s">
        <v>600</v>
      </c>
      <c r="E299" s="18" t="s">
        <v>282</v>
      </c>
      <c r="F299" s="311">
        <v>298.78899999999999</v>
      </c>
      <c r="G299" s="39"/>
      <c r="H299" s="45"/>
    </row>
    <row r="300" s="2" customFormat="1" ht="16.8" customHeight="1">
      <c r="A300" s="39"/>
      <c r="B300" s="45"/>
      <c r="C300" s="310" t="s">
        <v>2077</v>
      </c>
      <c r="D300" s="310" t="s">
        <v>2078</v>
      </c>
      <c r="E300" s="18" t="s">
        <v>282</v>
      </c>
      <c r="F300" s="311">
        <v>328.66800000000001</v>
      </c>
      <c r="G300" s="39"/>
      <c r="H300" s="45"/>
    </row>
    <row r="301" s="2" customFormat="1" ht="16.8" customHeight="1">
      <c r="A301" s="39"/>
      <c r="B301" s="45"/>
      <c r="C301" s="306" t="s">
        <v>179</v>
      </c>
      <c r="D301" s="307" t="s">
        <v>1</v>
      </c>
      <c r="E301" s="308" t="s">
        <v>1</v>
      </c>
      <c r="F301" s="309">
        <v>9.9359999999999999</v>
      </c>
      <c r="G301" s="39"/>
      <c r="H301" s="45"/>
    </row>
    <row r="302" s="2" customFormat="1" ht="16.8" customHeight="1">
      <c r="A302" s="39"/>
      <c r="B302" s="45"/>
      <c r="C302" s="310" t="s">
        <v>179</v>
      </c>
      <c r="D302" s="310" t="s">
        <v>375</v>
      </c>
      <c r="E302" s="18" t="s">
        <v>1</v>
      </c>
      <c r="F302" s="311">
        <v>9.9359999999999999</v>
      </c>
      <c r="G302" s="39"/>
      <c r="H302" s="45"/>
    </row>
    <row r="303" s="2" customFormat="1" ht="16.8" customHeight="1">
      <c r="A303" s="39"/>
      <c r="B303" s="45"/>
      <c r="C303" s="312" t="s">
        <v>2554</v>
      </c>
      <c r="D303" s="39"/>
      <c r="E303" s="39"/>
      <c r="F303" s="39"/>
      <c r="G303" s="39"/>
      <c r="H303" s="45"/>
    </row>
    <row r="304" s="2" customFormat="1">
      <c r="A304" s="39"/>
      <c r="B304" s="45"/>
      <c r="C304" s="310" t="s">
        <v>371</v>
      </c>
      <c r="D304" s="310" t="s">
        <v>372</v>
      </c>
      <c r="E304" s="18" t="s">
        <v>282</v>
      </c>
      <c r="F304" s="311">
        <v>1.9870000000000001</v>
      </c>
      <c r="G304" s="39"/>
      <c r="H304" s="45"/>
    </row>
    <row r="305" s="2" customFormat="1" ht="16.8" customHeight="1">
      <c r="A305" s="39"/>
      <c r="B305" s="45"/>
      <c r="C305" s="310" t="s">
        <v>593</v>
      </c>
      <c r="D305" s="310" t="s">
        <v>594</v>
      </c>
      <c r="E305" s="18" t="s">
        <v>282</v>
      </c>
      <c r="F305" s="311">
        <v>292.30599999999998</v>
      </c>
      <c r="G305" s="39"/>
      <c r="H305" s="45"/>
    </row>
    <row r="306" s="2" customFormat="1" ht="16.8" customHeight="1">
      <c r="A306" s="39"/>
      <c r="B306" s="45"/>
      <c r="C306" s="310" t="s">
        <v>599</v>
      </c>
      <c r="D306" s="310" t="s">
        <v>600</v>
      </c>
      <c r="E306" s="18" t="s">
        <v>282</v>
      </c>
      <c r="F306" s="311">
        <v>298.78899999999999</v>
      </c>
      <c r="G306" s="39"/>
      <c r="H306" s="45"/>
    </row>
    <row r="307" s="2" customFormat="1" ht="16.8" customHeight="1">
      <c r="A307" s="39"/>
      <c r="B307" s="45"/>
      <c r="C307" s="306" t="s">
        <v>181</v>
      </c>
      <c r="D307" s="307" t="s">
        <v>1</v>
      </c>
      <c r="E307" s="308" t="s">
        <v>1</v>
      </c>
      <c r="F307" s="309">
        <v>84.543000000000006</v>
      </c>
      <c r="G307" s="39"/>
      <c r="H307" s="45"/>
    </row>
    <row r="308" s="2" customFormat="1" ht="16.8" customHeight="1">
      <c r="A308" s="39"/>
      <c r="B308" s="45"/>
      <c r="C308" s="310" t="s">
        <v>1</v>
      </c>
      <c r="D308" s="310" t="s">
        <v>451</v>
      </c>
      <c r="E308" s="18" t="s">
        <v>1</v>
      </c>
      <c r="F308" s="311">
        <v>7.2119999999999997</v>
      </c>
      <c r="G308" s="39"/>
      <c r="H308" s="45"/>
    </row>
    <row r="309" s="2" customFormat="1" ht="16.8" customHeight="1">
      <c r="A309" s="39"/>
      <c r="B309" s="45"/>
      <c r="C309" s="310" t="s">
        <v>1</v>
      </c>
      <c r="D309" s="310" t="s">
        <v>452</v>
      </c>
      <c r="E309" s="18" t="s">
        <v>1</v>
      </c>
      <c r="F309" s="311">
        <v>10.536</v>
      </c>
      <c r="G309" s="39"/>
      <c r="H309" s="45"/>
    </row>
    <row r="310" s="2" customFormat="1" ht="16.8" customHeight="1">
      <c r="A310" s="39"/>
      <c r="B310" s="45"/>
      <c r="C310" s="310" t="s">
        <v>1</v>
      </c>
      <c r="D310" s="310" t="s">
        <v>453</v>
      </c>
      <c r="E310" s="18" t="s">
        <v>1</v>
      </c>
      <c r="F310" s="311">
        <v>19.436</v>
      </c>
      <c r="G310" s="39"/>
      <c r="H310" s="45"/>
    </row>
    <row r="311" s="2" customFormat="1" ht="16.8" customHeight="1">
      <c r="A311" s="39"/>
      <c r="B311" s="45"/>
      <c r="C311" s="310" t="s">
        <v>1</v>
      </c>
      <c r="D311" s="310" t="s">
        <v>454</v>
      </c>
      <c r="E311" s="18" t="s">
        <v>1</v>
      </c>
      <c r="F311" s="311">
        <v>25.187999999999999</v>
      </c>
      <c r="G311" s="39"/>
      <c r="H311" s="45"/>
    </row>
    <row r="312" s="2" customFormat="1" ht="16.8" customHeight="1">
      <c r="A312" s="39"/>
      <c r="B312" s="45"/>
      <c r="C312" s="310" t="s">
        <v>1</v>
      </c>
      <c r="D312" s="310" t="s">
        <v>455</v>
      </c>
      <c r="E312" s="18" t="s">
        <v>1</v>
      </c>
      <c r="F312" s="311">
        <v>17.741</v>
      </c>
      <c r="G312" s="39"/>
      <c r="H312" s="45"/>
    </row>
    <row r="313" s="2" customFormat="1" ht="16.8" customHeight="1">
      <c r="A313" s="39"/>
      <c r="B313" s="45"/>
      <c r="C313" s="310" t="s">
        <v>1</v>
      </c>
      <c r="D313" s="310" t="s">
        <v>456</v>
      </c>
      <c r="E313" s="18" t="s">
        <v>1</v>
      </c>
      <c r="F313" s="311">
        <v>4.4299999999999997</v>
      </c>
      <c r="G313" s="39"/>
      <c r="H313" s="45"/>
    </row>
    <row r="314" s="2" customFormat="1" ht="16.8" customHeight="1">
      <c r="A314" s="39"/>
      <c r="B314" s="45"/>
      <c r="C314" s="310" t="s">
        <v>181</v>
      </c>
      <c r="D314" s="310" t="s">
        <v>302</v>
      </c>
      <c r="E314" s="18" t="s">
        <v>1</v>
      </c>
      <c r="F314" s="311">
        <v>84.543000000000006</v>
      </c>
      <c r="G314" s="39"/>
      <c r="H314" s="45"/>
    </row>
    <row r="315" s="2" customFormat="1" ht="16.8" customHeight="1">
      <c r="A315" s="39"/>
      <c r="B315" s="45"/>
      <c r="C315" s="312" t="s">
        <v>2554</v>
      </c>
      <c r="D315" s="39"/>
      <c r="E315" s="39"/>
      <c r="F315" s="39"/>
      <c r="G315" s="39"/>
      <c r="H315" s="45"/>
    </row>
    <row r="316" s="2" customFormat="1" ht="16.8" customHeight="1">
      <c r="A316" s="39"/>
      <c r="B316" s="45"/>
      <c r="C316" s="310" t="s">
        <v>447</v>
      </c>
      <c r="D316" s="310" t="s">
        <v>448</v>
      </c>
      <c r="E316" s="18" t="s">
        <v>282</v>
      </c>
      <c r="F316" s="311">
        <v>84.543000000000006</v>
      </c>
      <c r="G316" s="39"/>
      <c r="H316" s="45"/>
    </row>
    <row r="317" s="2" customFormat="1" ht="16.8" customHeight="1">
      <c r="A317" s="39"/>
      <c r="B317" s="45"/>
      <c r="C317" s="310" t="s">
        <v>593</v>
      </c>
      <c r="D317" s="310" t="s">
        <v>594</v>
      </c>
      <c r="E317" s="18" t="s">
        <v>282</v>
      </c>
      <c r="F317" s="311">
        <v>292.30599999999998</v>
      </c>
      <c r="G317" s="39"/>
      <c r="H317" s="45"/>
    </row>
    <row r="318" s="2" customFormat="1" ht="16.8" customHeight="1">
      <c r="A318" s="39"/>
      <c r="B318" s="45"/>
      <c r="C318" s="310" t="s">
        <v>599</v>
      </c>
      <c r="D318" s="310" t="s">
        <v>600</v>
      </c>
      <c r="E318" s="18" t="s">
        <v>282</v>
      </c>
      <c r="F318" s="311">
        <v>298.78899999999999</v>
      </c>
      <c r="G318" s="39"/>
      <c r="H318" s="45"/>
    </row>
    <row r="319" s="2" customFormat="1" ht="16.8" customHeight="1">
      <c r="A319" s="39"/>
      <c r="B319" s="45"/>
      <c r="C319" s="306" t="s">
        <v>183</v>
      </c>
      <c r="D319" s="307" t="s">
        <v>1</v>
      </c>
      <c r="E319" s="308" t="s">
        <v>1</v>
      </c>
      <c r="F319" s="309">
        <v>75.489999999999995</v>
      </c>
      <c r="G319" s="39"/>
      <c r="H319" s="45"/>
    </row>
    <row r="320" s="2" customFormat="1" ht="16.8" customHeight="1">
      <c r="A320" s="39"/>
      <c r="B320" s="45"/>
      <c r="C320" s="310" t="s">
        <v>1</v>
      </c>
      <c r="D320" s="310" t="s">
        <v>1985</v>
      </c>
      <c r="E320" s="18" t="s">
        <v>1</v>
      </c>
      <c r="F320" s="311">
        <v>5.4000000000000004</v>
      </c>
      <c r="G320" s="39"/>
      <c r="H320" s="45"/>
    </row>
    <row r="321" s="2" customFormat="1" ht="16.8" customHeight="1">
      <c r="A321" s="39"/>
      <c r="B321" s="45"/>
      <c r="C321" s="310" t="s">
        <v>1</v>
      </c>
      <c r="D321" s="310" t="s">
        <v>1986</v>
      </c>
      <c r="E321" s="18" t="s">
        <v>1</v>
      </c>
      <c r="F321" s="311">
        <v>4.4699999999999998</v>
      </c>
      <c r="G321" s="39"/>
      <c r="H321" s="45"/>
    </row>
    <row r="322" s="2" customFormat="1" ht="16.8" customHeight="1">
      <c r="A322" s="39"/>
      <c r="B322" s="45"/>
      <c r="C322" s="310" t="s">
        <v>1</v>
      </c>
      <c r="D322" s="310" t="s">
        <v>1987</v>
      </c>
      <c r="E322" s="18" t="s">
        <v>1</v>
      </c>
      <c r="F322" s="311">
        <v>1.2</v>
      </c>
      <c r="G322" s="39"/>
      <c r="H322" s="45"/>
    </row>
    <row r="323" s="2" customFormat="1" ht="16.8" customHeight="1">
      <c r="A323" s="39"/>
      <c r="B323" s="45"/>
      <c r="C323" s="310" t="s">
        <v>1</v>
      </c>
      <c r="D323" s="310" t="s">
        <v>1988</v>
      </c>
      <c r="E323" s="18" t="s">
        <v>1</v>
      </c>
      <c r="F323" s="311">
        <v>26.222999999999999</v>
      </c>
      <c r="G323" s="39"/>
      <c r="H323" s="45"/>
    </row>
    <row r="324" s="2" customFormat="1" ht="16.8" customHeight="1">
      <c r="A324" s="39"/>
      <c r="B324" s="45"/>
      <c r="C324" s="310" t="s">
        <v>1</v>
      </c>
      <c r="D324" s="310" t="s">
        <v>1989</v>
      </c>
      <c r="E324" s="18" t="s">
        <v>1</v>
      </c>
      <c r="F324" s="311">
        <v>9.8580000000000005</v>
      </c>
      <c r="G324" s="39"/>
      <c r="H324" s="45"/>
    </row>
    <row r="325" s="2" customFormat="1" ht="16.8" customHeight="1">
      <c r="A325" s="39"/>
      <c r="B325" s="45"/>
      <c r="C325" s="310" t="s">
        <v>1</v>
      </c>
      <c r="D325" s="310" t="s">
        <v>1990</v>
      </c>
      <c r="E325" s="18" t="s">
        <v>1</v>
      </c>
      <c r="F325" s="311">
        <v>8.0180000000000007</v>
      </c>
      <c r="G325" s="39"/>
      <c r="H325" s="45"/>
    </row>
    <row r="326" s="2" customFormat="1" ht="16.8" customHeight="1">
      <c r="A326" s="39"/>
      <c r="B326" s="45"/>
      <c r="C326" s="310" t="s">
        <v>1</v>
      </c>
      <c r="D326" s="310" t="s">
        <v>1991</v>
      </c>
      <c r="E326" s="18" t="s">
        <v>1</v>
      </c>
      <c r="F326" s="311">
        <v>1.3500000000000001</v>
      </c>
      <c r="G326" s="39"/>
      <c r="H326" s="45"/>
    </row>
    <row r="327" s="2" customFormat="1" ht="16.8" customHeight="1">
      <c r="A327" s="39"/>
      <c r="B327" s="45"/>
      <c r="C327" s="310" t="s">
        <v>1</v>
      </c>
      <c r="D327" s="310" t="s">
        <v>1992</v>
      </c>
      <c r="E327" s="18" t="s">
        <v>1</v>
      </c>
      <c r="F327" s="311">
        <v>2.25</v>
      </c>
      <c r="G327" s="39"/>
      <c r="H327" s="45"/>
    </row>
    <row r="328" s="2" customFormat="1" ht="16.8" customHeight="1">
      <c r="A328" s="39"/>
      <c r="B328" s="45"/>
      <c r="C328" s="310" t="s">
        <v>1</v>
      </c>
      <c r="D328" s="310" t="s">
        <v>1993</v>
      </c>
      <c r="E328" s="18" t="s">
        <v>1</v>
      </c>
      <c r="F328" s="311">
        <v>2.25</v>
      </c>
      <c r="G328" s="39"/>
      <c r="H328" s="45"/>
    </row>
    <row r="329" s="2" customFormat="1" ht="16.8" customHeight="1">
      <c r="A329" s="39"/>
      <c r="B329" s="45"/>
      <c r="C329" s="310" t="s">
        <v>1</v>
      </c>
      <c r="D329" s="310" t="s">
        <v>1994</v>
      </c>
      <c r="E329" s="18" t="s">
        <v>1</v>
      </c>
      <c r="F329" s="311">
        <v>14.471</v>
      </c>
      <c r="G329" s="39"/>
      <c r="H329" s="45"/>
    </row>
    <row r="330" s="2" customFormat="1" ht="16.8" customHeight="1">
      <c r="A330" s="39"/>
      <c r="B330" s="45"/>
      <c r="C330" s="310" t="s">
        <v>183</v>
      </c>
      <c r="D330" s="310" t="s">
        <v>302</v>
      </c>
      <c r="E330" s="18" t="s">
        <v>1</v>
      </c>
      <c r="F330" s="311">
        <v>75.489999999999995</v>
      </c>
      <c r="G330" s="39"/>
      <c r="H330" s="45"/>
    </row>
    <row r="331" s="2" customFormat="1" ht="16.8" customHeight="1">
      <c r="A331" s="39"/>
      <c r="B331" s="45"/>
      <c r="C331" s="312" t="s">
        <v>2554</v>
      </c>
      <c r="D331" s="39"/>
      <c r="E331" s="39"/>
      <c r="F331" s="39"/>
      <c r="G331" s="39"/>
      <c r="H331" s="45"/>
    </row>
    <row r="332" s="2" customFormat="1" ht="16.8" customHeight="1">
      <c r="A332" s="39"/>
      <c r="B332" s="45"/>
      <c r="C332" s="310" t="s">
        <v>1981</v>
      </c>
      <c r="D332" s="310" t="s">
        <v>1982</v>
      </c>
      <c r="E332" s="18" t="s">
        <v>282</v>
      </c>
      <c r="F332" s="311">
        <v>75.489999999999995</v>
      </c>
      <c r="G332" s="39"/>
      <c r="H332" s="45"/>
    </row>
    <row r="333" s="2" customFormat="1" ht="16.8" customHeight="1">
      <c r="A333" s="39"/>
      <c r="B333" s="45"/>
      <c r="C333" s="310" t="s">
        <v>2024</v>
      </c>
      <c r="D333" s="310" t="s">
        <v>2025</v>
      </c>
      <c r="E333" s="18" t="s">
        <v>282</v>
      </c>
      <c r="F333" s="311">
        <v>75.489999999999995</v>
      </c>
      <c r="G333" s="39"/>
      <c r="H333" s="45"/>
    </row>
    <row r="334" s="2" customFormat="1" ht="16.8" customHeight="1">
      <c r="A334" s="39"/>
      <c r="B334" s="45"/>
      <c r="C334" s="310" t="s">
        <v>1996</v>
      </c>
      <c r="D334" s="310" t="s">
        <v>1997</v>
      </c>
      <c r="E334" s="18" t="s">
        <v>282</v>
      </c>
      <c r="F334" s="311">
        <v>83.039000000000001</v>
      </c>
      <c r="G334" s="39"/>
      <c r="H334" s="45"/>
    </row>
    <row r="335" s="2" customFormat="1" ht="16.8" customHeight="1">
      <c r="A335" s="39"/>
      <c r="B335" s="45"/>
      <c r="C335" s="306" t="s">
        <v>185</v>
      </c>
      <c r="D335" s="307" t="s">
        <v>1</v>
      </c>
      <c r="E335" s="308" t="s">
        <v>1</v>
      </c>
      <c r="F335" s="309">
        <v>32.5</v>
      </c>
      <c r="G335" s="39"/>
      <c r="H335" s="45"/>
    </row>
    <row r="336" s="2" customFormat="1" ht="16.8" customHeight="1">
      <c r="A336" s="39"/>
      <c r="B336" s="45"/>
      <c r="C336" s="310" t="s">
        <v>185</v>
      </c>
      <c r="D336" s="310" t="s">
        <v>585</v>
      </c>
      <c r="E336" s="18" t="s">
        <v>1</v>
      </c>
      <c r="F336" s="311">
        <v>32.5</v>
      </c>
      <c r="G336" s="39"/>
      <c r="H336" s="45"/>
    </row>
    <row r="337" s="2" customFormat="1" ht="16.8" customHeight="1">
      <c r="A337" s="39"/>
      <c r="B337" s="45"/>
      <c r="C337" s="312" t="s">
        <v>2554</v>
      </c>
      <c r="D337" s="39"/>
      <c r="E337" s="39"/>
      <c r="F337" s="39"/>
      <c r="G337" s="39"/>
      <c r="H337" s="45"/>
    </row>
    <row r="338" s="2" customFormat="1" ht="16.8" customHeight="1">
      <c r="A338" s="39"/>
      <c r="B338" s="45"/>
      <c r="C338" s="310" t="s">
        <v>581</v>
      </c>
      <c r="D338" s="310" t="s">
        <v>582</v>
      </c>
      <c r="E338" s="18" t="s">
        <v>282</v>
      </c>
      <c r="F338" s="311">
        <v>32.5</v>
      </c>
      <c r="G338" s="39"/>
      <c r="H338" s="45"/>
    </row>
    <row r="339" s="2" customFormat="1" ht="16.8" customHeight="1">
      <c r="A339" s="39"/>
      <c r="B339" s="45"/>
      <c r="C339" s="310" t="s">
        <v>559</v>
      </c>
      <c r="D339" s="310" t="s">
        <v>560</v>
      </c>
      <c r="E339" s="18" t="s">
        <v>282</v>
      </c>
      <c r="F339" s="311">
        <v>32.5</v>
      </c>
      <c r="G339" s="39"/>
      <c r="H339" s="45"/>
    </row>
    <row r="340" s="2" customFormat="1" ht="16.8" customHeight="1">
      <c r="A340" s="39"/>
      <c r="B340" s="45"/>
      <c r="C340" s="310" t="s">
        <v>587</v>
      </c>
      <c r="D340" s="310" t="s">
        <v>588</v>
      </c>
      <c r="E340" s="18" t="s">
        <v>282</v>
      </c>
      <c r="F340" s="311">
        <v>33.149999999999999</v>
      </c>
      <c r="G340" s="39"/>
      <c r="H340" s="45"/>
    </row>
    <row r="341" s="2" customFormat="1" ht="16.8" customHeight="1">
      <c r="A341" s="39"/>
      <c r="B341" s="45"/>
      <c r="C341" s="306" t="s">
        <v>187</v>
      </c>
      <c r="D341" s="307" t="s">
        <v>1</v>
      </c>
      <c r="E341" s="308" t="s">
        <v>1</v>
      </c>
      <c r="F341" s="309">
        <v>3.7200000000000002</v>
      </c>
      <c r="G341" s="39"/>
      <c r="H341" s="45"/>
    </row>
    <row r="342" s="2" customFormat="1" ht="16.8" customHeight="1">
      <c r="A342" s="39"/>
      <c r="B342" s="45"/>
      <c r="C342" s="310" t="s">
        <v>187</v>
      </c>
      <c r="D342" s="310" t="s">
        <v>573</v>
      </c>
      <c r="E342" s="18" t="s">
        <v>1</v>
      </c>
      <c r="F342" s="311">
        <v>3.7200000000000002</v>
      </c>
      <c r="G342" s="39"/>
      <c r="H342" s="45"/>
    </row>
    <row r="343" s="2" customFormat="1" ht="16.8" customHeight="1">
      <c r="A343" s="39"/>
      <c r="B343" s="45"/>
      <c r="C343" s="312" t="s">
        <v>2554</v>
      </c>
      <c r="D343" s="39"/>
      <c r="E343" s="39"/>
      <c r="F343" s="39"/>
      <c r="G343" s="39"/>
      <c r="H343" s="45"/>
    </row>
    <row r="344" s="2" customFormat="1" ht="16.8" customHeight="1">
      <c r="A344" s="39"/>
      <c r="B344" s="45"/>
      <c r="C344" s="310" t="s">
        <v>569</v>
      </c>
      <c r="D344" s="310" t="s">
        <v>570</v>
      </c>
      <c r="E344" s="18" t="s">
        <v>282</v>
      </c>
      <c r="F344" s="311">
        <v>3.7200000000000002</v>
      </c>
      <c r="G344" s="39"/>
      <c r="H344" s="45"/>
    </row>
    <row r="345" s="2" customFormat="1" ht="16.8" customHeight="1">
      <c r="A345" s="39"/>
      <c r="B345" s="45"/>
      <c r="C345" s="310" t="s">
        <v>575</v>
      </c>
      <c r="D345" s="310" t="s">
        <v>576</v>
      </c>
      <c r="E345" s="18" t="s">
        <v>282</v>
      </c>
      <c r="F345" s="311">
        <v>3.794</v>
      </c>
      <c r="G345" s="39"/>
      <c r="H345" s="45"/>
    </row>
    <row r="346" s="2" customFormat="1" ht="16.8" customHeight="1">
      <c r="A346" s="39"/>
      <c r="B346" s="45"/>
      <c r="C346" s="306" t="s">
        <v>189</v>
      </c>
      <c r="D346" s="307" t="s">
        <v>1</v>
      </c>
      <c r="E346" s="308" t="s">
        <v>1</v>
      </c>
      <c r="F346" s="309">
        <v>2.105</v>
      </c>
      <c r="G346" s="39"/>
      <c r="H346" s="45"/>
    </row>
    <row r="347" s="2" customFormat="1" ht="16.8" customHeight="1">
      <c r="A347" s="39"/>
      <c r="B347" s="45"/>
      <c r="C347" s="310" t="s">
        <v>189</v>
      </c>
      <c r="D347" s="310" t="s">
        <v>2038</v>
      </c>
      <c r="E347" s="18" t="s">
        <v>1</v>
      </c>
      <c r="F347" s="311">
        <v>2.105</v>
      </c>
      <c r="G347" s="39"/>
      <c r="H347" s="45"/>
    </row>
    <row r="348" s="2" customFormat="1" ht="16.8" customHeight="1">
      <c r="A348" s="39"/>
      <c r="B348" s="45"/>
      <c r="C348" s="312" t="s">
        <v>2554</v>
      </c>
      <c r="D348" s="39"/>
      <c r="E348" s="39"/>
      <c r="F348" s="39"/>
      <c r="G348" s="39"/>
      <c r="H348" s="45"/>
    </row>
    <row r="349" s="2" customFormat="1" ht="16.8" customHeight="1">
      <c r="A349" s="39"/>
      <c r="B349" s="45"/>
      <c r="C349" s="310" t="s">
        <v>2034</v>
      </c>
      <c r="D349" s="310" t="s">
        <v>2035</v>
      </c>
      <c r="E349" s="18" t="s">
        <v>282</v>
      </c>
      <c r="F349" s="311">
        <v>2.105</v>
      </c>
      <c r="G349" s="39"/>
      <c r="H349" s="45"/>
    </row>
    <row r="350" s="2" customFormat="1" ht="16.8" customHeight="1">
      <c r="A350" s="39"/>
      <c r="B350" s="45"/>
      <c r="C350" s="310" t="s">
        <v>2040</v>
      </c>
      <c r="D350" s="310" t="s">
        <v>2041</v>
      </c>
      <c r="E350" s="18" t="s">
        <v>282</v>
      </c>
      <c r="F350" s="311">
        <v>2.3159999999999998</v>
      </c>
      <c r="G350" s="39"/>
      <c r="H350" s="45"/>
    </row>
    <row r="351" s="2" customFormat="1" ht="16.8" customHeight="1">
      <c r="A351" s="39"/>
      <c r="B351" s="45"/>
      <c r="C351" s="306" t="s">
        <v>191</v>
      </c>
      <c r="D351" s="307" t="s">
        <v>1</v>
      </c>
      <c r="E351" s="308" t="s">
        <v>1</v>
      </c>
      <c r="F351" s="309">
        <v>1.6770000000000001</v>
      </c>
      <c r="G351" s="39"/>
      <c r="H351" s="45"/>
    </row>
    <row r="352" s="2" customFormat="1" ht="16.8" customHeight="1">
      <c r="A352" s="39"/>
      <c r="B352" s="45"/>
      <c r="C352" s="310" t="s">
        <v>191</v>
      </c>
      <c r="D352" s="310" t="s">
        <v>462</v>
      </c>
      <c r="E352" s="18" t="s">
        <v>1</v>
      </c>
      <c r="F352" s="311">
        <v>1.6770000000000001</v>
      </c>
      <c r="G352" s="39"/>
      <c r="H352" s="45"/>
    </row>
    <row r="353" s="2" customFormat="1" ht="16.8" customHeight="1">
      <c r="A353" s="39"/>
      <c r="B353" s="45"/>
      <c r="C353" s="312" t="s">
        <v>2554</v>
      </c>
      <c r="D353" s="39"/>
      <c r="E353" s="39"/>
      <c r="F353" s="39"/>
      <c r="G353" s="39"/>
      <c r="H353" s="45"/>
    </row>
    <row r="354" s="2" customFormat="1" ht="16.8" customHeight="1">
      <c r="A354" s="39"/>
      <c r="B354" s="45"/>
      <c r="C354" s="310" t="s">
        <v>458</v>
      </c>
      <c r="D354" s="310" t="s">
        <v>459</v>
      </c>
      <c r="E354" s="18" t="s">
        <v>282</v>
      </c>
      <c r="F354" s="311">
        <v>1.6770000000000001</v>
      </c>
      <c r="G354" s="39"/>
      <c r="H354" s="45"/>
    </row>
    <row r="355" s="2" customFormat="1" ht="16.8" customHeight="1">
      <c r="A355" s="39"/>
      <c r="B355" s="45"/>
      <c r="C355" s="310" t="s">
        <v>593</v>
      </c>
      <c r="D355" s="310" t="s">
        <v>594</v>
      </c>
      <c r="E355" s="18" t="s">
        <v>282</v>
      </c>
      <c r="F355" s="311">
        <v>292.30599999999998</v>
      </c>
      <c r="G355" s="39"/>
      <c r="H355" s="45"/>
    </row>
    <row r="356" s="2" customFormat="1" ht="16.8" customHeight="1">
      <c r="A356" s="39"/>
      <c r="B356" s="45"/>
      <c r="C356" s="310" t="s">
        <v>599</v>
      </c>
      <c r="D356" s="310" t="s">
        <v>600</v>
      </c>
      <c r="E356" s="18" t="s">
        <v>282</v>
      </c>
      <c r="F356" s="311">
        <v>298.78899999999999</v>
      </c>
      <c r="G356" s="39"/>
      <c r="H356" s="45"/>
    </row>
    <row r="357" s="2" customFormat="1" ht="16.8" customHeight="1">
      <c r="A357" s="39"/>
      <c r="B357" s="45"/>
      <c r="C357" s="306" t="s">
        <v>193</v>
      </c>
      <c r="D357" s="307" t="s">
        <v>1</v>
      </c>
      <c r="E357" s="308" t="s">
        <v>1</v>
      </c>
      <c r="F357" s="309">
        <v>1.8060000000000001</v>
      </c>
      <c r="G357" s="39"/>
      <c r="H357" s="45"/>
    </row>
    <row r="358" s="2" customFormat="1" ht="16.8" customHeight="1">
      <c r="A358" s="39"/>
      <c r="B358" s="45"/>
      <c r="C358" s="310" t="s">
        <v>193</v>
      </c>
      <c r="D358" s="310" t="s">
        <v>416</v>
      </c>
      <c r="E358" s="18" t="s">
        <v>1</v>
      </c>
      <c r="F358" s="311">
        <v>1.8060000000000001</v>
      </c>
      <c r="G358" s="39"/>
      <c r="H358" s="45"/>
    </row>
    <row r="359" s="2" customFormat="1" ht="16.8" customHeight="1">
      <c r="A359" s="39"/>
      <c r="B359" s="45"/>
      <c r="C359" s="312" t="s">
        <v>2554</v>
      </c>
      <c r="D359" s="39"/>
      <c r="E359" s="39"/>
      <c r="F359" s="39"/>
      <c r="G359" s="39"/>
      <c r="H359" s="45"/>
    </row>
    <row r="360" s="2" customFormat="1" ht="16.8" customHeight="1">
      <c r="A360" s="39"/>
      <c r="B360" s="45"/>
      <c r="C360" s="310" t="s">
        <v>412</v>
      </c>
      <c r="D360" s="310" t="s">
        <v>413</v>
      </c>
      <c r="E360" s="18" t="s">
        <v>282</v>
      </c>
      <c r="F360" s="311">
        <v>1.8060000000000001</v>
      </c>
      <c r="G360" s="39"/>
      <c r="H360" s="45"/>
    </row>
    <row r="361" s="2" customFormat="1" ht="16.8" customHeight="1">
      <c r="A361" s="39"/>
      <c r="B361" s="45"/>
      <c r="C361" s="310" t="s">
        <v>593</v>
      </c>
      <c r="D361" s="310" t="s">
        <v>594</v>
      </c>
      <c r="E361" s="18" t="s">
        <v>282</v>
      </c>
      <c r="F361" s="311">
        <v>292.30599999999998</v>
      </c>
      <c r="G361" s="39"/>
      <c r="H361" s="45"/>
    </row>
    <row r="362" s="2" customFormat="1" ht="16.8" customHeight="1">
      <c r="A362" s="39"/>
      <c r="B362" s="45"/>
      <c r="C362" s="310" t="s">
        <v>599</v>
      </c>
      <c r="D362" s="310" t="s">
        <v>600</v>
      </c>
      <c r="E362" s="18" t="s">
        <v>282</v>
      </c>
      <c r="F362" s="311">
        <v>298.78899999999999</v>
      </c>
      <c r="G362" s="39"/>
      <c r="H362" s="45"/>
    </row>
    <row r="363" s="2" customFormat="1" ht="16.8" customHeight="1">
      <c r="A363" s="39"/>
      <c r="B363" s="45"/>
      <c r="C363" s="306" t="s">
        <v>195</v>
      </c>
      <c r="D363" s="307" t="s">
        <v>1</v>
      </c>
      <c r="E363" s="308" t="s">
        <v>1</v>
      </c>
      <c r="F363" s="309">
        <v>91.244</v>
      </c>
      <c r="G363" s="39"/>
      <c r="H363" s="45"/>
    </row>
    <row r="364" s="2" customFormat="1" ht="16.8" customHeight="1">
      <c r="A364" s="39"/>
      <c r="B364" s="45"/>
      <c r="C364" s="310" t="s">
        <v>1</v>
      </c>
      <c r="D364" s="310" t="s">
        <v>2062</v>
      </c>
      <c r="E364" s="18" t="s">
        <v>1</v>
      </c>
      <c r="F364" s="311">
        <v>15.048</v>
      </c>
      <c r="G364" s="39"/>
      <c r="H364" s="45"/>
    </row>
    <row r="365" s="2" customFormat="1" ht="16.8" customHeight="1">
      <c r="A365" s="39"/>
      <c r="B365" s="45"/>
      <c r="C365" s="310" t="s">
        <v>1</v>
      </c>
      <c r="D365" s="310" t="s">
        <v>2063</v>
      </c>
      <c r="E365" s="18" t="s">
        <v>1</v>
      </c>
      <c r="F365" s="311">
        <v>24.960000000000001</v>
      </c>
      <c r="G365" s="39"/>
      <c r="H365" s="45"/>
    </row>
    <row r="366" s="2" customFormat="1" ht="16.8" customHeight="1">
      <c r="A366" s="39"/>
      <c r="B366" s="45"/>
      <c r="C366" s="310" t="s">
        <v>1</v>
      </c>
      <c r="D366" s="310" t="s">
        <v>2064</v>
      </c>
      <c r="E366" s="18" t="s">
        <v>1</v>
      </c>
      <c r="F366" s="311">
        <v>8.1600000000000001</v>
      </c>
      <c r="G366" s="39"/>
      <c r="H366" s="45"/>
    </row>
    <row r="367" s="2" customFormat="1" ht="16.8" customHeight="1">
      <c r="A367" s="39"/>
      <c r="B367" s="45"/>
      <c r="C367" s="310" t="s">
        <v>1</v>
      </c>
      <c r="D367" s="310" t="s">
        <v>2065</v>
      </c>
      <c r="E367" s="18" t="s">
        <v>1</v>
      </c>
      <c r="F367" s="311">
        <v>16.699999999999999</v>
      </c>
      <c r="G367" s="39"/>
      <c r="H367" s="45"/>
    </row>
    <row r="368" s="2" customFormat="1" ht="16.8" customHeight="1">
      <c r="A368" s="39"/>
      <c r="B368" s="45"/>
      <c r="C368" s="310" t="s">
        <v>1</v>
      </c>
      <c r="D368" s="310" t="s">
        <v>2066</v>
      </c>
      <c r="E368" s="18" t="s">
        <v>1</v>
      </c>
      <c r="F368" s="311">
        <v>16.332000000000001</v>
      </c>
      <c r="G368" s="39"/>
      <c r="H368" s="45"/>
    </row>
    <row r="369" s="2" customFormat="1" ht="16.8" customHeight="1">
      <c r="A369" s="39"/>
      <c r="B369" s="45"/>
      <c r="C369" s="310" t="s">
        <v>1</v>
      </c>
      <c r="D369" s="310" t="s">
        <v>2067</v>
      </c>
      <c r="E369" s="18" t="s">
        <v>1</v>
      </c>
      <c r="F369" s="311">
        <v>10.044000000000001</v>
      </c>
      <c r="G369" s="39"/>
      <c r="H369" s="45"/>
    </row>
    <row r="370" s="2" customFormat="1" ht="16.8" customHeight="1">
      <c r="A370" s="39"/>
      <c r="B370" s="45"/>
      <c r="C370" s="310" t="s">
        <v>195</v>
      </c>
      <c r="D370" s="310" t="s">
        <v>302</v>
      </c>
      <c r="E370" s="18" t="s">
        <v>1</v>
      </c>
      <c r="F370" s="311">
        <v>91.244</v>
      </c>
      <c r="G370" s="39"/>
      <c r="H370" s="45"/>
    </row>
    <row r="371" s="2" customFormat="1" ht="16.8" customHeight="1">
      <c r="A371" s="39"/>
      <c r="B371" s="45"/>
      <c r="C371" s="312" t="s">
        <v>2554</v>
      </c>
      <c r="D371" s="39"/>
      <c r="E371" s="39"/>
      <c r="F371" s="39"/>
      <c r="G371" s="39"/>
      <c r="H371" s="45"/>
    </row>
    <row r="372" s="2" customFormat="1" ht="16.8" customHeight="1">
      <c r="A372" s="39"/>
      <c r="B372" s="45"/>
      <c r="C372" s="310" t="s">
        <v>2058</v>
      </c>
      <c r="D372" s="310" t="s">
        <v>2059</v>
      </c>
      <c r="E372" s="18" t="s">
        <v>282</v>
      </c>
      <c r="F372" s="311">
        <v>91.244</v>
      </c>
      <c r="G372" s="39"/>
      <c r="H372" s="45"/>
    </row>
    <row r="373" s="2" customFormat="1" ht="16.8" customHeight="1">
      <c r="A373" s="39"/>
      <c r="B373" s="45"/>
      <c r="C373" s="310" t="s">
        <v>2053</v>
      </c>
      <c r="D373" s="310" t="s">
        <v>2054</v>
      </c>
      <c r="E373" s="18" t="s">
        <v>282</v>
      </c>
      <c r="F373" s="311">
        <v>91.244</v>
      </c>
      <c r="G373" s="39"/>
      <c r="H373" s="45"/>
    </row>
    <row r="374" s="2" customFormat="1" ht="16.8" customHeight="1">
      <c r="A374" s="39"/>
      <c r="B374" s="45"/>
      <c r="C374" s="306" t="s">
        <v>197</v>
      </c>
      <c r="D374" s="307" t="s">
        <v>1</v>
      </c>
      <c r="E374" s="308" t="s">
        <v>1</v>
      </c>
      <c r="F374" s="309">
        <v>2.798</v>
      </c>
      <c r="G374" s="39"/>
      <c r="H374" s="45"/>
    </row>
    <row r="375" s="2" customFormat="1" ht="16.8" customHeight="1">
      <c r="A375" s="39"/>
      <c r="B375" s="45"/>
      <c r="C375" s="310" t="s">
        <v>197</v>
      </c>
      <c r="D375" s="310" t="s">
        <v>2073</v>
      </c>
      <c r="E375" s="18" t="s">
        <v>1</v>
      </c>
      <c r="F375" s="311">
        <v>2.798</v>
      </c>
      <c r="G375" s="39"/>
      <c r="H375" s="45"/>
    </row>
    <row r="376" s="2" customFormat="1" ht="16.8" customHeight="1">
      <c r="A376" s="39"/>
      <c r="B376" s="45"/>
      <c r="C376" s="312" t="s">
        <v>2554</v>
      </c>
      <c r="D376" s="39"/>
      <c r="E376" s="39"/>
      <c r="F376" s="39"/>
      <c r="G376" s="39"/>
      <c r="H376" s="45"/>
    </row>
    <row r="377" s="2" customFormat="1" ht="16.8" customHeight="1">
      <c r="A377" s="39"/>
      <c r="B377" s="45"/>
      <c r="C377" s="310" t="s">
        <v>2069</v>
      </c>
      <c r="D377" s="310" t="s">
        <v>2070</v>
      </c>
      <c r="E377" s="18" t="s">
        <v>282</v>
      </c>
      <c r="F377" s="311">
        <v>2.798</v>
      </c>
      <c r="G377" s="39"/>
      <c r="H377" s="45"/>
    </row>
    <row r="378" s="2" customFormat="1" ht="16.8" customHeight="1">
      <c r="A378" s="39"/>
      <c r="B378" s="45"/>
      <c r="C378" s="310" t="s">
        <v>1123</v>
      </c>
      <c r="D378" s="310" t="s">
        <v>1124</v>
      </c>
      <c r="E378" s="18" t="s">
        <v>282</v>
      </c>
      <c r="F378" s="311">
        <v>1.399</v>
      </c>
      <c r="G378" s="39"/>
      <c r="H378" s="45"/>
    </row>
    <row r="379" s="2" customFormat="1" ht="16.8" customHeight="1">
      <c r="A379" s="39"/>
      <c r="B379" s="45"/>
      <c r="C379" s="310" t="s">
        <v>1140</v>
      </c>
      <c r="D379" s="310" t="s">
        <v>1141</v>
      </c>
      <c r="E379" s="18" t="s">
        <v>282</v>
      </c>
      <c r="F379" s="311">
        <v>1.399</v>
      </c>
      <c r="G379" s="39"/>
      <c r="H379" s="45"/>
    </row>
    <row r="380" s="2" customFormat="1" ht="16.8" customHeight="1">
      <c r="A380" s="39"/>
      <c r="B380" s="45"/>
      <c r="C380" s="310" t="s">
        <v>1145</v>
      </c>
      <c r="D380" s="310" t="s">
        <v>1146</v>
      </c>
      <c r="E380" s="18" t="s">
        <v>282</v>
      </c>
      <c r="F380" s="311">
        <v>20.087</v>
      </c>
      <c r="G380" s="39"/>
      <c r="H380" s="45"/>
    </row>
    <row r="381" s="2" customFormat="1" ht="16.8" customHeight="1">
      <c r="A381" s="39"/>
      <c r="B381" s="45"/>
      <c r="C381" s="306" t="s">
        <v>199</v>
      </c>
      <c r="D381" s="307" t="s">
        <v>1</v>
      </c>
      <c r="E381" s="308" t="s">
        <v>1</v>
      </c>
      <c r="F381" s="309">
        <v>93.441000000000002</v>
      </c>
      <c r="G381" s="39"/>
      <c r="H381" s="45"/>
    </row>
    <row r="382" s="2" customFormat="1" ht="16.8" customHeight="1">
      <c r="A382" s="39"/>
      <c r="B382" s="45"/>
      <c r="C382" s="310" t="s">
        <v>199</v>
      </c>
      <c r="D382" s="310" t="s">
        <v>1120</v>
      </c>
      <c r="E382" s="18" t="s">
        <v>1</v>
      </c>
      <c r="F382" s="311">
        <v>93.441000000000002</v>
      </c>
      <c r="G382" s="39"/>
      <c r="H382" s="45"/>
    </row>
    <row r="383" s="2" customFormat="1" ht="16.8" customHeight="1">
      <c r="A383" s="39"/>
      <c r="B383" s="45"/>
      <c r="C383" s="312" t="s">
        <v>2554</v>
      </c>
      <c r="D383" s="39"/>
      <c r="E383" s="39"/>
      <c r="F383" s="39"/>
      <c r="G383" s="39"/>
      <c r="H383" s="45"/>
    </row>
    <row r="384" s="2" customFormat="1" ht="16.8" customHeight="1">
      <c r="A384" s="39"/>
      <c r="B384" s="45"/>
      <c r="C384" s="310" t="s">
        <v>1116</v>
      </c>
      <c r="D384" s="310" t="s">
        <v>1117</v>
      </c>
      <c r="E384" s="18" t="s">
        <v>282</v>
      </c>
      <c r="F384" s="311">
        <v>18.687999999999999</v>
      </c>
      <c r="G384" s="39"/>
      <c r="H384" s="45"/>
    </row>
    <row r="385" s="2" customFormat="1" ht="16.8" customHeight="1">
      <c r="A385" s="39"/>
      <c r="B385" s="45"/>
      <c r="C385" s="310" t="s">
        <v>593</v>
      </c>
      <c r="D385" s="310" t="s">
        <v>594</v>
      </c>
      <c r="E385" s="18" t="s">
        <v>282</v>
      </c>
      <c r="F385" s="311">
        <v>292.30599999999998</v>
      </c>
      <c r="G385" s="39"/>
      <c r="H385" s="45"/>
    </row>
    <row r="386" s="2" customFormat="1" ht="16.8" customHeight="1">
      <c r="A386" s="39"/>
      <c r="B386" s="45"/>
      <c r="C386" s="310" t="s">
        <v>1129</v>
      </c>
      <c r="D386" s="310" t="s">
        <v>1130</v>
      </c>
      <c r="E386" s="18" t="s">
        <v>282</v>
      </c>
      <c r="F386" s="311">
        <v>207.404</v>
      </c>
      <c r="G386" s="39"/>
      <c r="H386" s="45"/>
    </row>
    <row r="387" s="2" customFormat="1" ht="16.8" customHeight="1">
      <c r="A387" s="39"/>
      <c r="B387" s="45"/>
      <c r="C387" s="310" t="s">
        <v>1135</v>
      </c>
      <c r="D387" s="310" t="s">
        <v>1136</v>
      </c>
      <c r="E387" s="18" t="s">
        <v>282</v>
      </c>
      <c r="F387" s="311">
        <v>18.687999999999999</v>
      </c>
      <c r="G387" s="39"/>
      <c r="H387" s="45"/>
    </row>
    <row r="388" s="2" customFormat="1" ht="16.8" customHeight="1">
      <c r="A388" s="39"/>
      <c r="B388" s="45"/>
      <c r="C388" s="310" t="s">
        <v>1145</v>
      </c>
      <c r="D388" s="310" t="s">
        <v>1146</v>
      </c>
      <c r="E388" s="18" t="s">
        <v>282</v>
      </c>
      <c r="F388" s="311">
        <v>20.087</v>
      </c>
      <c r="G388" s="39"/>
      <c r="H388" s="45"/>
    </row>
    <row r="389" s="2" customFormat="1" ht="16.8" customHeight="1">
      <c r="A389" s="39"/>
      <c r="B389" s="45"/>
      <c r="C389" s="306" t="s">
        <v>201</v>
      </c>
      <c r="D389" s="307" t="s">
        <v>1</v>
      </c>
      <c r="E389" s="308" t="s">
        <v>1</v>
      </c>
      <c r="F389" s="309">
        <v>18.024000000000001</v>
      </c>
      <c r="G389" s="39"/>
      <c r="H389" s="45"/>
    </row>
    <row r="390" s="2" customFormat="1" ht="16.8" customHeight="1">
      <c r="A390" s="39"/>
      <c r="B390" s="45"/>
      <c r="C390" s="310" t="s">
        <v>201</v>
      </c>
      <c r="D390" s="310" t="s">
        <v>1425</v>
      </c>
      <c r="E390" s="18" t="s">
        <v>1</v>
      </c>
      <c r="F390" s="311">
        <v>18.024000000000001</v>
      </c>
      <c r="G390" s="39"/>
      <c r="H390" s="45"/>
    </row>
    <row r="391" s="2" customFormat="1" ht="16.8" customHeight="1">
      <c r="A391" s="39"/>
      <c r="B391" s="45"/>
      <c r="C391" s="312" t="s">
        <v>2554</v>
      </c>
      <c r="D391" s="39"/>
      <c r="E391" s="39"/>
      <c r="F391" s="39"/>
      <c r="G391" s="39"/>
      <c r="H391" s="45"/>
    </row>
    <row r="392" s="2" customFormat="1" ht="16.8" customHeight="1">
      <c r="A392" s="39"/>
      <c r="B392" s="45"/>
      <c r="C392" s="310" t="s">
        <v>1421</v>
      </c>
      <c r="D392" s="310" t="s">
        <v>1422</v>
      </c>
      <c r="E392" s="18" t="s">
        <v>282</v>
      </c>
      <c r="F392" s="311">
        <v>18.024000000000001</v>
      </c>
      <c r="G392" s="39"/>
      <c r="H392" s="45"/>
    </row>
    <row r="393" s="2" customFormat="1" ht="16.8" customHeight="1">
      <c r="A393" s="39"/>
      <c r="B393" s="45"/>
      <c r="C393" s="310" t="s">
        <v>1427</v>
      </c>
      <c r="D393" s="310" t="s">
        <v>1428</v>
      </c>
      <c r="E393" s="18" t="s">
        <v>297</v>
      </c>
      <c r="F393" s="311">
        <v>0.39700000000000002</v>
      </c>
      <c r="G393" s="39"/>
      <c r="H393" s="45"/>
    </row>
    <row r="394" s="2" customFormat="1" ht="16.8" customHeight="1">
      <c r="A394" s="39"/>
      <c r="B394" s="45"/>
      <c r="C394" s="306" t="s">
        <v>203</v>
      </c>
      <c r="D394" s="307" t="s">
        <v>1</v>
      </c>
      <c r="E394" s="308" t="s">
        <v>1</v>
      </c>
      <c r="F394" s="309">
        <v>11.4</v>
      </c>
      <c r="G394" s="39"/>
      <c r="H394" s="45"/>
    </row>
    <row r="395" s="2" customFormat="1" ht="16.8" customHeight="1">
      <c r="A395" s="39"/>
      <c r="B395" s="45"/>
      <c r="C395" s="310" t="s">
        <v>203</v>
      </c>
      <c r="D395" s="310" t="s">
        <v>1455</v>
      </c>
      <c r="E395" s="18" t="s">
        <v>1</v>
      </c>
      <c r="F395" s="311">
        <v>11.4</v>
      </c>
      <c r="G395" s="39"/>
      <c r="H395" s="45"/>
    </row>
    <row r="396" s="2" customFormat="1" ht="16.8" customHeight="1">
      <c r="A396" s="39"/>
      <c r="B396" s="45"/>
      <c r="C396" s="312" t="s">
        <v>2554</v>
      </c>
      <c r="D396" s="39"/>
      <c r="E396" s="39"/>
      <c r="F396" s="39"/>
      <c r="G396" s="39"/>
      <c r="H396" s="45"/>
    </row>
    <row r="397" s="2" customFormat="1" ht="16.8" customHeight="1">
      <c r="A397" s="39"/>
      <c r="B397" s="45"/>
      <c r="C397" s="310" t="s">
        <v>1451</v>
      </c>
      <c r="D397" s="310" t="s">
        <v>1452</v>
      </c>
      <c r="E397" s="18" t="s">
        <v>282</v>
      </c>
      <c r="F397" s="311">
        <v>11.4</v>
      </c>
      <c r="G397" s="39"/>
      <c r="H397" s="45"/>
    </row>
    <row r="398" s="2" customFormat="1" ht="16.8" customHeight="1">
      <c r="A398" s="39"/>
      <c r="B398" s="45"/>
      <c r="C398" s="310" t="s">
        <v>2083</v>
      </c>
      <c r="D398" s="310" t="s">
        <v>2084</v>
      </c>
      <c r="E398" s="18" t="s">
        <v>282</v>
      </c>
      <c r="F398" s="311">
        <v>23.050000000000001</v>
      </c>
      <c r="G398" s="39"/>
      <c r="H398" s="45"/>
    </row>
    <row r="399" s="2" customFormat="1">
      <c r="A399" s="39"/>
      <c r="B399" s="45"/>
      <c r="C399" s="310" t="s">
        <v>897</v>
      </c>
      <c r="D399" s="310" t="s">
        <v>898</v>
      </c>
      <c r="E399" s="18" t="s">
        <v>282</v>
      </c>
      <c r="F399" s="311">
        <v>91.299999999999997</v>
      </c>
      <c r="G399" s="39"/>
      <c r="H399" s="45"/>
    </row>
    <row r="400" s="2" customFormat="1" ht="16.8" customHeight="1">
      <c r="A400" s="39"/>
      <c r="B400" s="45"/>
      <c r="C400" s="306" t="s">
        <v>205</v>
      </c>
      <c r="D400" s="307" t="s">
        <v>1</v>
      </c>
      <c r="E400" s="308" t="s">
        <v>1</v>
      </c>
      <c r="F400" s="309">
        <v>68.25</v>
      </c>
      <c r="G400" s="39"/>
      <c r="H400" s="45"/>
    </row>
    <row r="401" s="2" customFormat="1" ht="16.8" customHeight="1">
      <c r="A401" s="39"/>
      <c r="B401" s="45"/>
      <c r="C401" s="310" t="s">
        <v>205</v>
      </c>
      <c r="D401" s="310" t="s">
        <v>1340</v>
      </c>
      <c r="E401" s="18" t="s">
        <v>1</v>
      </c>
      <c r="F401" s="311">
        <v>68.25</v>
      </c>
      <c r="G401" s="39"/>
      <c r="H401" s="45"/>
    </row>
    <row r="402" s="2" customFormat="1" ht="16.8" customHeight="1">
      <c r="A402" s="39"/>
      <c r="B402" s="45"/>
      <c r="C402" s="312" t="s">
        <v>2554</v>
      </c>
      <c r="D402" s="39"/>
      <c r="E402" s="39"/>
      <c r="F402" s="39"/>
      <c r="G402" s="39"/>
      <c r="H402" s="45"/>
    </row>
    <row r="403" s="2" customFormat="1" ht="16.8" customHeight="1">
      <c r="A403" s="39"/>
      <c r="B403" s="45"/>
      <c r="C403" s="310" t="s">
        <v>1336</v>
      </c>
      <c r="D403" s="310" t="s">
        <v>1337</v>
      </c>
      <c r="E403" s="18" t="s">
        <v>282</v>
      </c>
      <c r="F403" s="311">
        <v>68.25</v>
      </c>
      <c r="G403" s="39"/>
      <c r="H403" s="45"/>
    </row>
    <row r="404" s="2" customFormat="1">
      <c r="A404" s="39"/>
      <c r="B404" s="45"/>
      <c r="C404" s="310" t="s">
        <v>897</v>
      </c>
      <c r="D404" s="310" t="s">
        <v>898</v>
      </c>
      <c r="E404" s="18" t="s">
        <v>282</v>
      </c>
      <c r="F404" s="311">
        <v>91.299999999999997</v>
      </c>
      <c r="G404" s="39"/>
      <c r="H404" s="45"/>
    </row>
    <row r="405" s="2" customFormat="1" ht="16.8" customHeight="1">
      <c r="A405" s="39"/>
      <c r="B405" s="45"/>
      <c r="C405" s="310" t="s">
        <v>1342</v>
      </c>
      <c r="D405" s="310" t="s">
        <v>1343</v>
      </c>
      <c r="E405" s="18" t="s">
        <v>282</v>
      </c>
      <c r="F405" s="311">
        <v>71.662999999999997</v>
      </c>
      <c r="G405" s="39"/>
      <c r="H405" s="45"/>
    </row>
    <row r="406" s="2" customFormat="1" ht="16.8" customHeight="1">
      <c r="A406" s="39"/>
      <c r="B406" s="45"/>
      <c r="C406" s="306" t="s">
        <v>207</v>
      </c>
      <c r="D406" s="307" t="s">
        <v>1</v>
      </c>
      <c r="E406" s="308" t="s">
        <v>1</v>
      </c>
      <c r="F406" s="309">
        <v>18.337</v>
      </c>
      <c r="G406" s="39"/>
      <c r="H406" s="45"/>
    </row>
    <row r="407" s="2" customFormat="1" ht="16.8" customHeight="1">
      <c r="A407" s="39"/>
      <c r="B407" s="45"/>
      <c r="C407" s="310" t="s">
        <v>1</v>
      </c>
      <c r="D407" s="310" t="s">
        <v>1617</v>
      </c>
      <c r="E407" s="18" t="s">
        <v>1</v>
      </c>
      <c r="F407" s="311">
        <v>0.96199999999999997</v>
      </c>
      <c r="G407" s="39"/>
      <c r="H407" s="45"/>
    </row>
    <row r="408" s="2" customFormat="1" ht="16.8" customHeight="1">
      <c r="A408" s="39"/>
      <c r="B408" s="45"/>
      <c r="C408" s="310" t="s">
        <v>1</v>
      </c>
      <c r="D408" s="310" t="s">
        <v>1618</v>
      </c>
      <c r="E408" s="18" t="s">
        <v>1</v>
      </c>
      <c r="F408" s="311">
        <v>1.2</v>
      </c>
      <c r="G408" s="39"/>
      <c r="H408" s="45"/>
    </row>
    <row r="409" s="2" customFormat="1" ht="16.8" customHeight="1">
      <c r="A409" s="39"/>
      <c r="B409" s="45"/>
      <c r="C409" s="310" t="s">
        <v>1</v>
      </c>
      <c r="D409" s="310" t="s">
        <v>1619</v>
      </c>
      <c r="E409" s="18" t="s">
        <v>1</v>
      </c>
      <c r="F409" s="311">
        <v>1.8400000000000001</v>
      </c>
      <c r="G409" s="39"/>
      <c r="H409" s="45"/>
    </row>
    <row r="410" s="2" customFormat="1" ht="16.8" customHeight="1">
      <c r="A410" s="39"/>
      <c r="B410" s="45"/>
      <c r="C410" s="310" t="s">
        <v>1</v>
      </c>
      <c r="D410" s="310" t="s">
        <v>1620</v>
      </c>
      <c r="E410" s="18" t="s">
        <v>1</v>
      </c>
      <c r="F410" s="311">
        <v>1</v>
      </c>
      <c r="G410" s="39"/>
      <c r="H410" s="45"/>
    </row>
    <row r="411" s="2" customFormat="1" ht="16.8" customHeight="1">
      <c r="A411" s="39"/>
      <c r="B411" s="45"/>
      <c r="C411" s="310" t="s">
        <v>1</v>
      </c>
      <c r="D411" s="310" t="s">
        <v>1621</v>
      </c>
      <c r="E411" s="18" t="s">
        <v>1</v>
      </c>
      <c r="F411" s="311">
        <v>3.48</v>
      </c>
      <c r="G411" s="39"/>
      <c r="H411" s="45"/>
    </row>
    <row r="412" s="2" customFormat="1" ht="16.8" customHeight="1">
      <c r="A412" s="39"/>
      <c r="B412" s="45"/>
      <c r="C412" s="310" t="s">
        <v>1</v>
      </c>
      <c r="D412" s="310" t="s">
        <v>1622</v>
      </c>
      <c r="E412" s="18" t="s">
        <v>1</v>
      </c>
      <c r="F412" s="311">
        <v>6.96</v>
      </c>
      <c r="G412" s="39"/>
      <c r="H412" s="45"/>
    </row>
    <row r="413" s="2" customFormat="1" ht="16.8" customHeight="1">
      <c r="A413" s="39"/>
      <c r="B413" s="45"/>
      <c r="C413" s="310" t="s">
        <v>1</v>
      </c>
      <c r="D413" s="310" t="s">
        <v>1623</v>
      </c>
      <c r="E413" s="18" t="s">
        <v>1</v>
      </c>
      <c r="F413" s="311">
        <v>2.895</v>
      </c>
      <c r="G413" s="39"/>
      <c r="H413" s="45"/>
    </row>
    <row r="414" s="2" customFormat="1" ht="16.8" customHeight="1">
      <c r="A414" s="39"/>
      <c r="B414" s="45"/>
      <c r="C414" s="310" t="s">
        <v>207</v>
      </c>
      <c r="D414" s="310" t="s">
        <v>302</v>
      </c>
      <c r="E414" s="18" t="s">
        <v>1</v>
      </c>
      <c r="F414" s="311">
        <v>18.337</v>
      </c>
      <c r="G414" s="39"/>
      <c r="H414" s="45"/>
    </row>
    <row r="415" s="2" customFormat="1" ht="16.8" customHeight="1">
      <c r="A415" s="39"/>
      <c r="B415" s="45"/>
      <c r="C415" s="312" t="s">
        <v>2554</v>
      </c>
      <c r="D415" s="39"/>
      <c r="E415" s="39"/>
      <c r="F415" s="39"/>
      <c r="G415" s="39"/>
      <c r="H415" s="45"/>
    </row>
    <row r="416" s="2" customFormat="1">
      <c r="A416" s="39"/>
      <c r="B416" s="45"/>
      <c r="C416" s="310" t="s">
        <v>1613</v>
      </c>
      <c r="D416" s="310" t="s">
        <v>1614</v>
      </c>
      <c r="E416" s="18" t="s">
        <v>282</v>
      </c>
      <c r="F416" s="311">
        <v>18.337</v>
      </c>
      <c r="G416" s="39"/>
      <c r="H416" s="45"/>
    </row>
    <row r="417" s="2" customFormat="1" ht="16.8" customHeight="1">
      <c r="A417" s="39"/>
      <c r="B417" s="45"/>
      <c r="C417" s="310" t="s">
        <v>768</v>
      </c>
      <c r="D417" s="310" t="s">
        <v>769</v>
      </c>
      <c r="E417" s="18" t="s">
        <v>282</v>
      </c>
      <c r="F417" s="311">
        <v>27.527999999999999</v>
      </c>
      <c r="G417" s="39"/>
      <c r="H417" s="45"/>
    </row>
    <row r="418" s="2" customFormat="1" ht="16.8" customHeight="1">
      <c r="A418" s="39"/>
      <c r="B418" s="45"/>
      <c r="C418" s="306" t="s">
        <v>209</v>
      </c>
      <c r="D418" s="307" t="s">
        <v>1</v>
      </c>
      <c r="E418" s="308" t="s">
        <v>1</v>
      </c>
      <c r="F418" s="309">
        <v>11.65</v>
      </c>
      <c r="G418" s="39"/>
      <c r="H418" s="45"/>
    </row>
    <row r="419" s="2" customFormat="1" ht="16.8" customHeight="1">
      <c r="A419" s="39"/>
      <c r="B419" s="45"/>
      <c r="C419" s="310" t="s">
        <v>209</v>
      </c>
      <c r="D419" s="310" t="s">
        <v>1293</v>
      </c>
      <c r="E419" s="18" t="s">
        <v>1</v>
      </c>
      <c r="F419" s="311">
        <v>11.65</v>
      </c>
      <c r="G419" s="39"/>
      <c r="H419" s="45"/>
    </row>
    <row r="420" s="2" customFormat="1" ht="16.8" customHeight="1">
      <c r="A420" s="39"/>
      <c r="B420" s="45"/>
      <c r="C420" s="312" t="s">
        <v>2554</v>
      </c>
      <c r="D420" s="39"/>
      <c r="E420" s="39"/>
      <c r="F420" s="39"/>
      <c r="G420" s="39"/>
      <c r="H420" s="45"/>
    </row>
    <row r="421" s="2" customFormat="1" ht="16.8" customHeight="1">
      <c r="A421" s="39"/>
      <c r="B421" s="45"/>
      <c r="C421" s="310" t="s">
        <v>1446</v>
      </c>
      <c r="D421" s="310" t="s">
        <v>1447</v>
      </c>
      <c r="E421" s="18" t="s">
        <v>282</v>
      </c>
      <c r="F421" s="311">
        <v>11.65</v>
      </c>
      <c r="G421" s="39"/>
      <c r="H421" s="45"/>
    </row>
    <row r="422" s="2" customFormat="1" ht="16.8" customHeight="1">
      <c r="A422" s="39"/>
      <c r="B422" s="45"/>
      <c r="C422" s="310" t="s">
        <v>2083</v>
      </c>
      <c r="D422" s="310" t="s">
        <v>2084</v>
      </c>
      <c r="E422" s="18" t="s">
        <v>282</v>
      </c>
      <c r="F422" s="311">
        <v>23.050000000000001</v>
      </c>
      <c r="G422" s="39"/>
      <c r="H422" s="45"/>
    </row>
    <row r="423" s="2" customFormat="1">
      <c r="A423" s="39"/>
      <c r="B423" s="45"/>
      <c r="C423" s="310" t="s">
        <v>897</v>
      </c>
      <c r="D423" s="310" t="s">
        <v>898</v>
      </c>
      <c r="E423" s="18" t="s">
        <v>282</v>
      </c>
      <c r="F423" s="311">
        <v>91.299999999999997</v>
      </c>
      <c r="G423" s="39"/>
      <c r="H423" s="45"/>
    </row>
    <row r="424" s="2" customFormat="1" ht="16.8" customHeight="1">
      <c r="A424" s="39"/>
      <c r="B424" s="45"/>
      <c r="C424" s="306" t="s">
        <v>210</v>
      </c>
      <c r="D424" s="307" t="s">
        <v>1</v>
      </c>
      <c r="E424" s="308" t="s">
        <v>1</v>
      </c>
      <c r="F424" s="309">
        <v>50.774999999999999</v>
      </c>
      <c r="G424" s="39"/>
      <c r="H424" s="45"/>
    </row>
    <row r="425" s="2" customFormat="1" ht="16.8" customHeight="1">
      <c r="A425" s="39"/>
      <c r="B425" s="45"/>
      <c r="C425" s="310" t="s">
        <v>1</v>
      </c>
      <c r="D425" s="310" t="s">
        <v>1605</v>
      </c>
      <c r="E425" s="18" t="s">
        <v>1</v>
      </c>
      <c r="F425" s="311">
        <v>18.614999999999998</v>
      </c>
      <c r="G425" s="39"/>
      <c r="H425" s="45"/>
    </row>
    <row r="426" s="2" customFormat="1" ht="16.8" customHeight="1">
      <c r="A426" s="39"/>
      <c r="B426" s="45"/>
      <c r="C426" s="310" t="s">
        <v>1</v>
      </c>
      <c r="D426" s="310" t="s">
        <v>1606</v>
      </c>
      <c r="E426" s="18" t="s">
        <v>1</v>
      </c>
      <c r="F426" s="311">
        <v>32.159999999999997</v>
      </c>
      <c r="G426" s="39"/>
      <c r="H426" s="45"/>
    </row>
    <row r="427" s="2" customFormat="1" ht="16.8" customHeight="1">
      <c r="A427" s="39"/>
      <c r="B427" s="45"/>
      <c r="C427" s="310" t="s">
        <v>210</v>
      </c>
      <c r="D427" s="310" t="s">
        <v>302</v>
      </c>
      <c r="E427" s="18" t="s">
        <v>1</v>
      </c>
      <c r="F427" s="311">
        <v>50.774999999999999</v>
      </c>
      <c r="G427" s="39"/>
      <c r="H427" s="45"/>
    </row>
    <row r="428" s="2" customFormat="1" ht="16.8" customHeight="1">
      <c r="A428" s="39"/>
      <c r="B428" s="45"/>
      <c r="C428" s="312" t="s">
        <v>2554</v>
      </c>
      <c r="D428" s="39"/>
      <c r="E428" s="39"/>
      <c r="F428" s="39"/>
      <c r="G428" s="39"/>
      <c r="H428" s="45"/>
    </row>
    <row r="429" s="2" customFormat="1" ht="16.8" customHeight="1">
      <c r="A429" s="39"/>
      <c r="B429" s="45"/>
      <c r="C429" s="310" t="s">
        <v>1601</v>
      </c>
      <c r="D429" s="310" t="s">
        <v>1602</v>
      </c>
      <c r="E429" s="18" t="s">
        <v>282</v>
      </c>
      <c r="F429" s="311">
        <v>50.774999999999999</v>
      </c>
      <c r="G429" s="39"/>
      <c r="H429" s="45"/>
    </row>
    <row r="430" s="2" customFormat="1" ht="16.8" customHeight="1">
      <c r="A430" s="39"/>
      <c r="B430" s="45"/>
      <c r="C430" s="310" t="s">
        <v>1608</v>
      </c>
      <c r="D430" s="310" t="s">
        <v>1609</v>
      </c>
      <c r="E430" s="18" t="s">
        <v>282</v>
      </c>
      <c r="F430" s="311">
        <v>50.774999999999999</v>
      </c>
      <c r="G430" s="39"/>
      <c r="H430" s="45"/>
    </row>
    <row r="431" s="2" customFormat="1" ht="16.8" customHeight="1">
      <c r="A431" s="39"/>
      <c r="B431" s="45"/>
      <c r="C431" s="306" t="s">
        <v>212</v>
      </c>
      <c r="D431" s="307" t="s">
        <v>1</v>
      </c>
      <c r="E431" s="308" t="s">
        <v>1</v>
      </c>
      <c r="F431" s="309">
        <v>11.65</v>
      </c>
      <c r="G431" s="39"/>
      <c r="H431" s="45"/>
    </row>
    <row r="432" s="2" customFormat="1" ht="16.8" customHeight="1">
      <c r="A432" s="39"/>
      <c r="B432" s="45"/>
      <c r="C432" s="310" t="s">
        <v>212</v>
      </c>
      <c r="D432" s="310" t="s">
        <v>1293</v>
      </c>
      <c r="E432" s="18" t="s">
        <v>1</v>
      </c>
      <c r="F432" s="311">
        <v>11.65</v>
      </c>
      <c r="G432" s="39"/>
      <c r="H432" s="45"/>
    </row>
    <row r="433" s="2" customFormat="1" ht="16.8" customHeight="1">
      <c r="A433" s="39"/>
      <c r="B433" s="45"/>
      <c r="C433" s="312" t="s">
        <v>2554</v>
      </c>
      <c r="D433" s="39"/>
      <c r="E433" s="39"/>
      <c r="F433" s="39"/>
      <c r="G433" s="39"/>
      <c r="H433" s="45"/>
    </row>
    <row r="434" s="2" customFormat="1" ht="16.8" customHeight="1">
      <c r="A434" s="39"/>
      <c r="B434" s="45"/>
      <c r="C434" s="310" t="s">
        <v>1289</v>
      </c>
      <c r="D434" s="310" t="s">
        <v>1290</v>
      </c>
      <c r="E434" s="18" t="s">
        <v>282</v>
      </c>
      <c r="F434" s="311">
        <v>79.900000000000006</v>
      </c>
      <c r="G434" s="39"/>
      <c r="H434" s="45"/>
    </row>
    <row r="435" s="2" customFormat="1" ht="16.8" customHeight="1">
      <c r="A435" s="39"/>
      <c r="B435" s="45"/>
      <c r="C435" s="310" t="s">
        <v>1937</v>
      </c>
      <c r="D435" s="310" t="s">
        <v>1938</v>
      </c>
      <c r="E435" s="18" t="s">
        <v>607</v>
      </c>
      <c r="F435" s="311">
        <v>84.084999999999994</v>
      </c>
      <c r="G435" s="39"/>
      <c r="H435" s="45"/>
    </row>
    <row r="436" s="2" customFormat="1">
      <c r="A436" s="39"/>
      <c r="B436" s="45"/>
      <c r="C436" s="310" t="s">
        <v>1930</v>
      </c>
      <c r="D436" s="310" t="s">
        <v>1931</v>
      </c>
      <c r="E436" s="18" t="s">
        <v>282</v>
      </c>
      <c r="F436" s="311">
        <v>55.968000000000004</v>
      </c>
      <c r="G436" s="39"/>
      <c r="H436" s="45"/>
    </row>
    <row r="437" s="2" customFormat="1" ht="16.8" customHeight="1">
      <c r="A437" s="39"/>
      <c r="B437" s="45"/>
      <c r="C437" s="306" t="s">
        <v>213</v>
      </c>
      <c r="D437" s="307" t="s">
        <v>1</v>
      </c>
      <c r="E437" s="308" t="s">
        <v>1</v>
      </c>
      <c r="F437" s="309">
        <v>26.850000000000001</v>
      </c>
      <c r="G437" s="39"/>
      <c r="H437" s="45"/>
    </row>
    <row r="438" s="2" customFormat="1" ht="16.8" customHeight="1">
      <c r="A438" s="39"/>
      <c r="B438" s="45"/>
      <c r="C438" s="310" t="s">
        <v>213</v>
      </c>
      <c r="D438" s="310" t="s">
        <v>1294</v>
      </c>
      <c r="E438" s="18" t="s">
        <v>1</v>
      </c>
      <c r="F438" s="311">
        <v>26.850000000000001</v>
      </c>
      <c r="G438" s="39"/>
      <c r="H438" s="45"/>
    </row>
    <row r="439" s="2" customFormat="1" ht="16.8" customHeight="1">
      <c r="A439" s="39"/>
      <c r="B439" s="45"/>
      <c r="C439" s="312" t="s">
        <v>2554</v>
      </c>
      <c r="D439" s="39"/>
      <c r="E439" s="39"/>
      <c r="F439" s="39"/>
      <c r="G439" s="39"/>
      <c r="H439" s="45"/>
    </row>
    <row r="440" s="2" customFormat="1" ht="16.8" customHeight="1">
      <c r="A440" s="39"/>
      <c r="B440" s="45"/>
      <c r="C440" s="310" t="s">
        <v>1289</v>
      </c>
      <c r="D440" s="310" t="s">
        <v>1290</v>
      </c>
      <c r="E440" s="18" t="s">
        <v>282</v>
      </c>
      <c r="F440" s="311">
        <v>79.900000000000006</v>
      </c>
      <c r="G440" s="39"/>
      <c r="H440" s="45"/>
    </row>
    <row r="441" s="2" customFormat="1" ht="16.8" customHeight="1">
      <c r="A441" s="39"/>
      <c r="B441" s="45"/>
      <c r="C441" s="310" t="s">
        <v>814</v>
      </c>
      <c r="D441" s="310" t="s">
        <v>815</v>
      </c>
      <c r="E441" s="18" t="s">
        <v>282</v>
      </c>
      <c r="F441" s="311">
        <v>39.950000000000003</v>
      </c>
      <c r="G441" s="39"/>
      <c r="H441" s="45"/>
    </row>
    <row r="442" s="2" customFormat="1" ht="16.8" customHeight="1">
      <c r="A442" s="39"/>
      <c r="B442" s="45"/>
      <c r="C442" s="310" t="s">
        <v>826</v>
      </c>
      <c r="D442" s="310" t="s">
        <v>827</v>
      </c>
      <c r="E442" s="18" t="s">
        <v>282</v>
      </c>
      <c r="F442" s="311">
        <v>39.950000000000003</v>
      </c>
      <c r="G442" s="39"/>
      <c r="H442" s="45"/>
    </row>
    <row r="443" s="2" customFormat="1" ht="16.8" customHeight="1">
      <c r="A443" s="39"/>
      <c r="B443" s="45"/>
      <c r="C443" s="310" t="s">
        <v>831</v>
      </c>
      <c r="D443" s="310" t="s">
        <v>832</v>
      </c>
      <c r="E443" s="18" t="s">
        <v>607</v>
      </c>
      <c r="F443" s="311">
        <v>39.950000000000003</v>
      </c>
      <c r="G443" s="39"/>
      <c r="H443" s="45"/>
    </row>
    <row r="444" s="2" customFormat="1" ht="16.8" customHeight="1">
      <c r="A444" s="39"/>
      <c r="B444" s="45"/>
      <c r="C444" s="310" t="s">
        <v>836</v>
      </c>
      <c r="D444" s="310" t="s">
        <v>837</v>
      </c>
      <c r="E444" s="18" t="s">
        <v>282</v>
      </c>
      <c r="F444" s="311">
        <v>39.950000000000003</v>
      </c>
      <c r="G444" s="39"/>
      <c r="H444" s="45"/>
    </row>
    <row r="445" s="2" customFormat="1" ht="16.8" customHeight="1">
      <c r="A445" s="39"/>
      <c r="B445" s="45"/>
      <c r="C445" s="310" t="s">
        <v>1937</v>
      </c>
      <c r="D445" s="310" t="s">
        <v>1938</v>
      </c>
      <c r="E445" s="18" t="s">
        <v>607</v>
      </c>
      <c r="F445" s="311">
        <v>84.084999999999994</v>
      </c>
      <c r="G445" s="39"/>
      <c r="H445" s="45"/>
    </row>
    <row r="446" s="2" customFormat="1" ht="16.8" customHeight="1">
      <c r="A446" s="39"/>
      <c r="B446" s="45"/>
      <c r="C446" s="310" t="s">
        <v>1299</v>
      </c>
      <c r="D446" s="310" t="s">
        <v>1300</v>
      </c>
      <c r="E446" s="18" t="s">
        <v>282</v>
      </c>
      <c r="F446" s="311">
        <v>54.110999999999997</v>
      </c>
      <c r="G446" s="39"/>
      <c r="H446" s="45"/>
    </row>
    <row r="447" s="2" customFormat="1" ht="16.8" customHeight="1">
      <c r="A447" s="39"/>
      <c r="B447" s="45"/>
      <c r="C447" s="310" t="s">
        <v>1304</v>
      </c>
      <c r="D447" s="310" t="s">
        <v>1305</v>
      </c>
      <c r="E447" s="18" t="s">
        <v>282</v>
      </c>
      <c r="F447" s="311">
        <v>27.387</v>
      </c>
      <c r="G447" s="39"/>
      <c r="H447" s="45"/>
    </row>
    <row r="448" s="2" customFormat="1">
      <c r="A448" s="39"/>
      <c r="B448" s="45"/>
      <c r="C448" s="310" t="s">
        <v>1930</v>
      </c>
      <c r="D448" s="310" t="s">
        <v>1931</v>
      </c>
      <c r="E448" s="18" t="s">
        <v>282</v>
      </c>
      <c r="F448" s="311">
        <v>55.968000000000004</v>
      </c>
      <c r="G448" s="39"/>
      <c r="H448" s="45"/>
    </row>
    <row r="449" s="2" customFormat="1" ht="16.8" customHeight="1">
      <c r="A449" s="39"/>
      <c r="B449" s="45"/>
      <c r="C449" s="306" t="s">
        <v>215</v>
      </c>
      <c r="D449" s="307" t="s">
        <v>1</v>
      </c>
      <c r="E449" s="308" t="s">
        <v>1</v>
      </c>
      <c r="F449" s="309">
        <v>4.5999999999999996</v>
      </c>
      <c r="G449" s="39"/>
      <c r="H449" s="45"/>
    </row>
    <row r="450" s="2" customFormat="1" ht="16.8" customHeight="1">
      <c r="A450" s="39"/>
      <c r="B450" s="45"/>
      <c r="C450" s="310" t="s">
        <v>215</v>
      </c>
      <c r="D450" s="310" t="s">
        <v>216</v>
      </c>
      <c r="E450" s="18" t="s">
        <v>1</v>
      </c>
      <c r="F450" s="311">
        <v>4.5999999999999996</v>
      </c>
      <c r="G450" s="39"/>
      <c r="H450" s="45"/>
    </row>
    <row r="451" s="2" customFormat="1" ht="16.8" customHeight="1">
      <c r="A451" s="39"/>
      <c r="B451" s="45"/>
      <c r="C451" s="312" t="s">
        <v>2554</v>
      </c>
      <c r="D451" s="39"/>
      <c r="E451" s="39"/>
      <c r="F451" s="39"/>
      <c r="G451" s="39"/>
      <c r="H451" s="45"/>
    </row>
    <row r="452" s="2" customFormat="1" ht="16.8" customHeight="1">
      <c r="A452" s="39"/>
      <c r="B452" s="45"/>
      <c r="C452" s="310" t="s">
        <v>1289</v>
      </c>
      <c r="D452" s="310" t="s">
        <v>1290</v>
      </c>
      <c r="E452" s="18" t="s">
        <v>282</v>
      </c>
      <c r="F452" s="311">
        <v>79.900000000000006</v>
      </c>
      <c r="G452" s="39"/>
      <c r="H452" s="45"/>
    </row>
    <row r="453" s="2" customFormat="1" ht="16.8" customHeight="1">
      <c r="A453" s="39"/>
      <c r="B453" s="45"/>
      <c r="C453" s="310" t="s">
        <v>814</v>
      </c>
      <c r="D453" s="310" t="s">
        <v>815</v>
      </c>
      <c r="E453" s="18" t="s">
        <v>282</v>
      </c>
      <c r="F453" s="311">
        <v>39.950000000000003</v>
      </c>
      <c r="G453" s="39"/>
      <c r="H453" s="45"/>
    </row>
    <row r="454" s="2" customFormat="1" ht="16.8" customHeight="1">
      <c r="A454" s="39"/>
      <c r="B454" s="45"/>
      <c r="C454" s="310" t="s">
        <v>820</v>
      </c>
      <c r="D454" s="310" t="s">
        <v>821</v>
      </c>
      <c r="E454" s="18" t="s">
        <v>282</v>
      </c>
      <c r="F454" s="311">
        <v>26.199999999999999</v>
      </c>
      <c r="G454" s="39"/>
      <c r="H454" s="45"/>
    </row>
    <row r="455" s="2" customFormat="1" ht="16.8" customHeight="1">
      <c r="A455" s="39"/>
      <c r="B455" s="45"/>
      <c r="C455" s="310" t="s">
        <v>826</v>
      </c>
      <c r="D455" s="310" t="s">
        <v>827</v>
      </c>
      <c r="E455" s="18" t="s">
        <v>282</v>
      </c>
      <c r="F455" s="311">
        <v>39.950000000000003</v>
      </c>
      <c r="G455" s="39"/>
      <c r="H455" s="45"/>
    </row>
    <row r="456" s="2" customFormat="1" ht="16.8" customHeight="1">
      <c r="A456" s="39"/>
      <c r="B456" s="45"/>
      <c r="C456" s="310" t="s">
        <v>831</v>
      </c>
      <c r="D456" s="310" t="s">
        <v>832</v>
      </c>
      <c r="E456" s="18" t="s">
        <v>607</v>
      </c>
      <c r="F456" s="311">
        <v>39.950000000000003</v>
      </c>
      <c r="G456" s="39"/>
      <c r="H456" s="45"/>
    </row>
    <row r="457" s="2" customFormat="1" ht="16.8" customHeight="1">
      <c r="A457" s="39"/>
      <c r="B457" s="45"/>
      <c r="C457" s="310" t="s">
        <v>836</v>
      </c>
      <c r="D457" s="310" t="s">
        <v>837</v>
      </c>
      <c r="E457" s="18" t="s">
        <v>282</v>
      </c>
      <c r="F457" s="311">
        <v>39.950000000000003</v>
      </c>
      <c r="G457" s="39"/>
      <c r="H457" s="45"/>
    </row>
    <row r="458" s="2" customFormat="1" ht="16.8" customHeight="1">
      <c r="A458" s="39"/>
      <c r="B458" s="45"/>
      <c r="C458" s="310" t="s">
        <v>1867</v>
      </c>
      <c r="D458" s="310" t="s">
        <v>1868</v>
      </c>
      <c r="E458" s="18" t="s">
        <v>282</v>
      </c>
      <c r="F458" s="311">
        <v>13.1</v>
      </c>
      <c r="G458" s="39"/>
      <c r="H458" s="45"/>
    </row>
    <row r="459" s="2" customFormat="1" ht="16.8" customHeight="1">
      <c r="A459" s="39"/>
      <c r="B459" s="45"/>
      <c r="C459" s="310" t="s">
        <v>1872</v>
      </c>
      <c r="D459" s="310" t="s">
        <v>1873</v>
      </c>
      <c r="E459" s="18" t="s">
        <v>282</v>
      </c>
      <c r="F459" s="311">
        <v>13.1</v>
      </c>
      <c r="G459" s="39"/>
      <c r="H459" s="45"/>
    </row>
    <row r="460" s="2" customFormat="1">
      <c r="A460" s="39"/>
      <c r="B460" s="45"/>
      <c r="C460" s="310" t="s">
        <v>1855</v>
      </c>
      <c r="D460" s="310" t="s">
        <v>1856</v>
      </c>
      <c r="E460" s="18" t="s">
        <v>282</v>
      </c>
      <c r="F460" s="311">
        <v>13.1</v>
      </c>
      <c r="G460" s="39"/>
      <c r="H460" s="45"/>
    </row>
    <row r="461" s="2" customFormat="1" ht="16.8" customHeight="1">
      <c r="A461" s="39"/>
      <c r="B461" s="45"/>
      <c r="C461" s="310" t="s">
        <v>1299</v>
      </c>
      <c r="D461" s="310" t="s">
        <v>1300</v>
      </c>
      <c r="E461" s="18" t="s">
        <v>282</v>
      </c>
      <c r="F461" s="311">
        <v>54.110999999999997</v>
      </c>
      <c r="G461" s="39"/>
      <c r="H461" s="45"/>
    </row>
    <row r="462" s="2" customFormat="1" ht="16.8" customHeight="1">
      <c r="A462" s="39"/>
      <c r="B462" s="45"/>
      <c r="C462" s="310" t="s">
        <v>1861</v>
      </c>
      <c r="D462" s="310" t="s">
        <v>1862</v>
      </c>
      <c r="E462" s="18" t="s">
        <v>282</v>
      </c>
      <c r="F462" s="311">
        <v>14.41</v>
      </c>
      <c r="G462" s="39"/>
      <c r="H462" s="45"/>
    </row>
    <row r="463" s="2" customFormat="1" ht="16.8" customHeight="1">
      <c r="A463" s="39"/>
      <c r="B463" s="45"/>
      <c r="C463" s="306" t="s">
        <v>217</v>
      </c>
      <c r="D463" s="307" t="s">
        <v>1</v>
      </c>
      <c r="E463" s="308" t="s">
        <v>1</v>
      </c>
      <c r="F463" s="309">
        <v>8.5</v>
      </c>
      <c r="G463" s="39"/>
      <c r="H463" s="45"/>
    </row>
    <row r="464" s="2" customFormat="1" ht="16.8" customHeight="1">
      <c r="A464" s="39"/>
      <c r="B464" s="45"/>
      <c r="C464" s="310" t="s">
        <v>217</v>
      </c>
      <c r="D464" s="310" t="s">
        <v>1295</v>
      </c>
      <c r="E464" s="18" t="s">
        <v>1</v>
      </c>
      <c r="F464" s="311">
        <v>8.5</v>
      </c>
      <c r="G464" s="39"/>
      <c r="H464" s="45"/>
    </row>
    <row r="465" s="2" customFormat="1" ht="16.8" customHeight="1">
      <c r="A465" s="39"/>
      <c r="B465" s="45"/>
      <c r="C465" s="312" t="s">
        <v>2554</v>
      </c>
      <c r="D465" s="39"/>
      <c r="E465" s="39"/>
      <c r="F465" s="39"/>
      <c r="G465" s="39"/>
      <c r="H465" s="45"/>
    </row>
    <row r="466" s="2" customFormat="1" ht="16.8" customHeight="1">
      <c r="A466" s="39"/>
      <c r="B466" s="45"/>
      <c r="C466" s="310" t="s">
        <v>1289</v>
      </c>
      <c r="D466" s="310" t="s">
        <v>1290</v>
      </c>
      <c r="E466" s="18" t="s">
        <v>282</v>
      </c>
      <c r="F466" s="311">
        <v>79.900000000000006</v>
      </c>
      <c r="G466" s="39"/>
      <c r="H466" s="45"/>
    </row>
    <row r="467" s="2" customFormat="1" ht="16.8" customHeight="1">
      <c r="A467" s="39"/>
      <c r="B467" s="45"/>
      <c r="C467" s="310" t="s">
        <v>814</v>
      </c>
      <c r="D467" s="310" t="s">
        <v>815</v>
      </c>
      <c r="E467" s="18" t="s">
        <v>282</v>
      </c>
      <c r="F467" s="311">
        <v>39.950000000000003</v>
      </c>
      <c r="G467" s="39"/>
      <c r="H467" s="45"/>
    </row>
    <row r="468" s="2" customFormat="1" ht="16.8" customHeight="1">
      <c r="A468" s="39"/>
      <c r="B468" s="45"/>
      <c r="C468" s="310" t="s">
        <v>820</v>
      </c>
      <c r="D468" s="310" t="s">
        <v>821</v>
      </c>
      <c r="E468" s="18" t="s">
        <v>282</v>
      </c>
      <c r="F468" s="311">
        <v>26.199999999999999</v>
      </c>
      <c r="G468" s="39"/>
      <c r="H468" s="45"/>
    </row>
    <row r="469" s="2" customFormat="1" ht="16.8" customHeight="1">
      <c r="A469" s="39"/>
      <c r="B469" s="45"/>
      <c r="C469" s="310" t="s">
        <v>826</v>
      </c>
      <c r="D469" s="310" t="s">
        <v>827</v>
      </c>
      <c r="E469" s="18" t="s">
        <v>282</v>
      </c>
      <c r="F469" s="311">
        <v>39.950000000000003</v>
      </c>
      <c r="G469" s="39"/>
      <c r="H469" s="45"/>
    </row>
    <row r="470" s="2" customFormat="1" ht="16.8" customHeight="1">
      <c r="A470" s="39"/>
      <c r="B470" s="45"/>
      <c r="C470" s="310" t="s">
        <v>831</v>
      </c>
      <c r="D470" s="310" t="s">
        <v>832</v>
      </c>
      <c r="E470" s="18" t="s">
        <v>607</v>
      </c>
      <c r="F470" s="311">
        <v>39.950000000000003</v>
      </c>
      <c r="G470" s="39"/>
      <c r="H470" s="45"/>
    </row>
    <row r="471" s="2" customFormat="1" ht="16.8" customHeight="1">
      <c r="A471" s="39"/>
      <c r="B471" s="45"/>
      <c r="C471" s="310" t="s">
        <v>836</v>
      </c>
      <c r="D471" s="310" t="s">
        <v>837</v>
      </c>
      <c r="E471" s="18" t="s">
        <v>282</v>
      </c>
      <c r="F471" s="311">
        <v>39.950000000000003</v>
      </c>
      <c r="G471" s="39"/>
      <c r="H471" s="45"/>
    </row>
    <row r="472" s="2" customFormat="1" ht="16.8" customHeight="1">
      <c r="A472" s="39"/>
      <c r="B472" s="45"/>
      <c r="C472" s="310" t="s">
        <v>1212</v>
      </c>
      <c r="D472" s="310" t="s">
        <v>1213</v>
      </c>
      <c r="E472" s="18" t="s">
        <v>282</v>
      </c>
      <c r="F472" s="311">
        <v>8.5</v>
      </c>
      <c r="G472" s="39"/>
      <c r="H472" s="45"/>
    </row>
    <row r="473" s="2" customFormat="1" ht="16.8" customHeight="1">
      <c r="A473" s="39"/>
      <c r="B473" s="45"/>
      <c r="C473" s="310" t="s">
        <v>1217</v>
      </c>
      <c r="D473" s="310" t="s">
        <v>1218</v>
      </c>
      <c r="E473" s="18" t="s">
        <v>282</v>
      </c>
      <c r="F473" s="311">
        <v>6.5999999999999996</v>
      </c>
      <c r="G473" s="39"/>
      <c r="H473" s="45"/>
    </row>
    <row r="474" s="2" customFormat="1" ht="16.8" customHeight="1">
      <c r="A474" s="39"/>
      <c r="B474" s="45"/>
      <c r="C474" s="310" t="s">
        <v>1867</v>
      </c>
      <c r="D474" s="310" t="s">
        <v>1868</v>
      </c>
      <c r="E474" s="18" t="s">
        <v>282</v>
      </c>
      <c r="F474" s="311">
        <v>13.1</v>
      </c>
      <c r="G474" s="39"/>
      <c r="H474" s="45"/>
    </row>
    <row r="475" s="2" customFormat="1" ht="16.8" customHeight="1">
      <c r="A475" s="39"/>
      <c r="B475" s="45"/>
      <c r="C475" s="310" t="s">
        <v>1872</v>
      </c>
      <c r="D475" s="310" t="s">
        <v>1873</v>
      </c>
      <c r="E475" s="18" t="s">
        <v>282</v>
      </c>
      <c r="F475" s="311">
        <v>13.1</v>
      </c>
      <c r="G475" s="39"/>
      <c r="H475" s="45"/>
    </row>
    <row r="476" s="2" customFormat="1">
      <c r="A476" s="39"/>
      <c r="B476" s="45"/>
      <c r="C476" s="310" t="s">
        <v>1855</v>
      </c>
      <c r="D476" s="310" t="s">
        <v>1856</v>
      </c>
      <c r="E476" s="18" t="s">
        <v>282</v>
      </c>
      <c r="F476" s="311">
        <v>13.1</v>
      </c>
      <c r="G476" s="39"/>
      <c r="H476" s="45"/>
    </row>
    <row r="477" s="2" customFormat="1" ht="16.8" customHeight="1">
      <c r="A477" s="39"/>
      <c r="B477" s="45"/>
      <c r="C477" s="310" t="s">
        <v>2029</v>
      </c>
      <c r="D477" s="310" t="s">
        <v>2030</v>
      </c>
      <c r="E477" s="18" t="s">
        <v>607</v>
      </c>
      <c r="F477" s="311">
        <v>8.5</v>
      </c>
      <c r="G477" s="39"/>
      <c r="H477" s="45"/>
    </row>
    <row r="478" s="2" customFormat="1" ht="16.8" customHeight="1">
      <c r="A478" s="39"/>
      <c r="B478" s="45"/>
      <c r="C478" s="310" t="s">
        <v>1299</v>
      </c>
      <c r="D478" s="310" t="s">
        <v>1300</v>
      </c>
      <c r="E478" s="18" t="s">
        <v>282</v>
      </c>
      <c r="F478" s="311">
        <v>54.110999999999997</v>
      </c>
      <c r="G478" s="39"/>
      <c r="H478" s="45"/>
    </row>
    <row r="479" s="2" customFormat="1" ht="16.8" customHeight="1">
      <c r="A479" s="39"/>
      <c r="B479" s="45"/>
      <c r="C479" s="310" t="s">
        <v>1861</v>
      </c>
      <c r="D479" s="310" t="s">
        <v>1862</v>
      </c>
      <c r="E479" s="18" t="s">
        <v>282</v>
      </c>
      <c r="F479" s="311">
        <v>14.41</v>
      </c>
      <c r="G479" s="39"/>
      <c r="H479" s="45"/>
    </row>
    <row r="480" s="2" customFormat="1" ht="16.8" customHeight="1">
      <c r="A480" s="39"/>
      <c r="B480" s="45"/>
      <c r="C480" s="306" t="s">
        <v>219</v>
      </c>
      <c r="D480" s="307" t="s">
        <v>1</v>
      </c>
      <c r="E480" s="308" t="s">
        <v>1</v>
      </c>
      <c r="F480" s="309">
        <v>4.2000000000000002</v>
      </c>
      <c r="G480" s="39"/>
      <c r="H480" s="45"/>
    </row>
    <row r="481" s="2" customFormat="1" ht="16.8" customHeight="1">
      <c r="A481" s="39"/>
      <c r="B481" s="45"/>
      <c r="C481" s="310" t="s">
        <v>219</v>
      </c>
      <c r="D481" s="310" t="s">
        <v>220</v>
      </c>
      <c r="E481" s="18" t="s">
        <v>1</v>
      </c>
      <c r="F481" s="311">
        <v>4.2000000000000002</v>
      </c>
      <c r="G481" s="39"/>
      <c r="H481" s="45"/>
    </row>
    <row r="482" s="2" customFormat="1" ht="16.8" customHeight="1">
      <c r="A482" s="39"/>
      <c r="B482" s="45"/>
      <c r="C482" s="312" t="s">
        <v>2554</v>
      </c>
      <c r="D482" s="39"/>
      <c r="E482" s="39"/>
      <c r="F482" s="39"/>
      <c r="G482" s="39"/>
      <c r="H482" s="45"/>
    </row>
    <row r="483" s="2" customFormat="1" ht="16.8" customHeight="1">
      <c r="A483" s="39"/>
      <c r="B483" s="45"/>
      <c r="C483" s="310" t="s">
        <v>1289</v>
      </c>
      <c r="D483" s="310" t="s">
        <v>1290</v>
      </c>
      <c r="E483" s="18" t="s">
        <v>282</v>
      </c>
      <c r="F483" s="311">
        <v>79.900000000000006</v>
      </c>
      <c r="G483" s="39"/>
      <c r="H483" s="45"/>
    </row>
    <row r="484" s="2" customFormat="1" ht="16.8" customHeight="1">
      <c r="A484" s="39"/>
      <c r="B484" s="45"/>
      <c r="C484" s="310" t="s">
        <v>1937</v>
      </c>
      <c r="D484" s="310" t="s">
        <v>1938</v>
      </c>
      <c r="E484" s="18" t="s">
        <v>607</v>
      </c>
      <c r="F484" s="311">
        <v>84.084999999999994</v>
      </c>
      <c r="G484" s="39"/>
      <c r="H484" s="45"/>
    </row>
    <row r="485" s="2" customFormat="1">
      <c r="A485" s="39"/>
      <c r="B485" s="45"/>
      <c r="C485" s="310" t="s">
        <v>1930</v>
      </c>
      <c r="D485" s="310" t="s">
        <v>1931</v>
      </c>
      <c r="E485" s="18" t="s">
        <v>282</v>
      </c>
      <c r="F485" s="311">
        <v>55.968000000000004</v>
      </c>
      <c r="G485" s="39"/>
      <c r="H485" s="45"/>
    </row>
    <row r="486" s="2" customFormat="1" ht="16.8" customHeight="1">
      <c r="A486" s="39"/>
      <c r="B486" s="45"/>
      <c r="C486" s="306" t="s">
        <v>221</v>
      </c>
      <c r="D486" s="307" t="s">
        <v>1</v>
      </c>
      <c r="E486" s="308" t="s">
        <v>1</v>
      </c>
      <c r="F486" s="309">
        <v>35.350000000000001</v>
      </c>
      <c r="G486" s="39"/>
      <c r="H486" s="45"/>
    </row>
    <row r="487" s="2" customFormat="1" ht="16.8" customHeight="1">
      <c r="A487" s="39"/>
      <c r="B487" s="45"/>
      <c r="C487" s="310" t="s">
        <v>221</v>
      </c>
      <c r="D487" s="310" t="s">
        <v>1296</v>
      </c>
      <c r="E487" s="18" t="s">
        <v>1</v>
      </c>
      <c r="F487" s="311">
        <v>35.350000000000001</v>
      </c>
      <c r="G487" s="39"/>
      <c r="H487" s="45"/>
    </row>
    <row r="488" s="2" customFormat="1" ht="16.8" customHeight="1">
      <c r="A488" s="39"/>
      <c r="B488" s="45"/>
      <c r="C488" s="312" t="s">
        <v>2554</v>
      </c>
      <c r="D488" s="39"/>
      <c r="E488" s="39"/>
      <c r="F488" s="39"/>
      <c r="G488" s="39"/>
      <c r="H488" s="45"/>
    </row>
    <row r="489" s="2" customFormat="1" ht="16.8" customHeight="1">
      <c r="A489" s="39"/>
      <c r="B489" s="45"/>
      <c r="C489" s="310" t="s">
        <v>1289</v>
      </c>
      <c r="D489" s="310" t="s">
        <v>1290</v>
      </c>
      <c r="E489" s="18" t="s">
        <v>282</v>
      </c>
      <c r="F489" s="311">
        <v>79.900000000000006</v>
      </c>
      <c r="G489" s="39"/>
      <c r="H489" s="45"/>
    </row>
    <row r="490" s="2" customFormat="1">
      <c r="A490" s="39"/>
      <c r="B490" s="45"/>
      <c r="C490" s="310" t="s">
        <v>1471</v>
      </c>
      <c r="D490" s="310" t="s">
        <v>1472</v>
      </c>
      <c r="E490" s="18" t="s">
        <v>282</v>
      </c>
      <c r="F490" s="311">
        <v>38.25</v>
      </c>
      <c r="G490" s="39"/>
      <c r="H490" s="45"/>
    </row>
    <row r="491" s="2" customFormat="1" ht="16.8" customHeight="1">
      <c r="A491" s="39"/>
      <c r="B491" s="45"/>
      <c r="C491" s="310" t="s">
        <v>1937</v>
      </c>
      <c r="D491" s="310" t="s">
        <v>1938</v>
      </c>
      <c r="E491" s="18" t="s">
        <v>607</v>
      </c>
      <c r="F491" s="311">
        <v>84.084999999999994</v>
      </c>
      <c r="G491" s="39"/>
      <c r="H491" s="45"/>
    </row>
    <row r="492" s="2" customFormat="1">
      <c r="A492" s="39"/>
      <c r="B492" s="45"/>
      <c r="C492" s="310" t="s">
        <v>1923</v>
      </c>
      <c r="D492" s="310" t="s">
        <v>1924</v>
      </c>
      <c r="E492" s="18" t="s">
        <v>282</v>
      </c>
      <c r="F492" s="311">
        <v>38.884999999999998</v>
      </c>
      <c r="G492" s="39"/>
      <c r="H492" s="45"/>
    </row>
    <row r="493" s="2" customFormat="1" ht="16.8" customHeight="1">
      <c r="A493" s="39"/>
      <c r="B493" s="45"/>
      <c r="C493" s="306" t="s">
        <v>223</v>
      </c>
      <c r="D493" s="307" t="s">
        <v>1</v>
      </c>
      <c r="E493" s="308" t="s">
        <v>1</v>
      </c>
      <c r="F493" s="309">
        <v>2.8999999999999999</v>
      </c>
      <c r="G493" s="39"/>
      <c r="H493" s="45"/>
    </row>
    <row r="494" s="2" customFormat="1" ht="16.8" customHeight="1">
      <c r="A494" s="39"/>
      <c r="B494" s="45"/>
      <c r="C494" s="310" t="s">
        <v>223</v>
      </c>
      <c r="D494" s="310" t="s">
        <v>224</v>
      </c>
      <c r="E494" s="18" t="s">
        <v>1</v>
      </c>
      <c r="F494" s="311">
        <v>2.8999999999999999</v>
      </c>
      <c r="G494" s="39"/>
      <c r="H494" s="45"/>
    </row>
    <row r="495" s="2" customFormat="1" ht="16.8" customHeight="1">
      <c r="A495" s="39"/>
      <c r="B495" s="45"/>
      <c r="C495" s="312" t="s">
        <v>2554</v>
      </c>
      <c r="D495" s="39"/>
      <c r="E495" s="39"/>
      <c r="F495" s="39"/>
      <c r="G495" s="39"/>
      <c r="H495" s="45"/>
    </row>
    <row r="496" s="2" customFormat="1" ht="16.8" customHeight="1">
      <c r="A496" s="39"/>
      <c r="B496" s="45"/>
      <c r="C496" s="310" t="s">
        <v>1289</v>
      </c>
      <c r="D496" s="310" t="s">
        <v>1290</v>
      </c>
      <c r="E496" s="18" t="s">
        <v>282</v>
      </c>
      <c r="F496" s="311">
        <v>79.900000000000006</v>
      </c>
      <c r="G496" s="39"/>
      <c r="H496" s="45"/>
    </row>
    <row r="497" s="2" customFormat="1">
      <c r="A497" s="39"/>
      <c r="B497" s="45"/>
      <c r="C497" s="310" t="s">
        <v>1471</v>
      </c>
      <c r="D497" s="310" t="s">
        <v>1472</v>
      </c>
      <c r="E497" s="18" t="s">
        <v>282</v>
      </c>
      <c r="F497" s="311">
        <v>38.25</v>
      </c>
      <c r="G497" s="39"/>
      <c r="H497" s="45"/>
    </row>
    <row r="498" s="2" customFormat="1" ht="16.8" customHeight="1">
      <c r="A498" s="39"/>
      <c r="B498" s="45"/>
      <c r="C498" s="310" t="s">
        <v>1901</v>
      </c>
      <c r="D498" s="310" t="s">
        <v>1902</v>
      </c>
      <c r="E498" s="18" t="s">
        <v>282</v>
      </c>
      <c r="F498" s="311">
        <v>2.8999999999999999</v>
      </c>
      <c r="G498" s="39"/>
      <c r="H498" s="45"/>
    </row>
    <row r="499" s="2" customFormat="1" ht="16.8" customHeight="1">
      <c r="A499" s="39"/>
      <c r="B499" s="45"/>
      <c r="C499" s="310" t="s">
        <v>1917</v>
      </c>
      <c r="D499" s="310" t="s">
        <v>1918</v>
      </c>
      <c r="E499" s="18" t="s">
        <v>282</v>
      </c>
      <c r="F499" s="311">
        <v>81.185000000000002</v>
      </c>
      <c r="G499" s="39"/>
      <c r="H499" s="45"/>
    </row>
    <row r="500" s="2" customFormat="1" ht="16.8" customHeight="1">
      <c r="A500" s="39"/>
      <c r="B500" s="45"/>
      <c r="C500" s="310" t="s">
        <v>1937</v>
      </c>
      <c r="D500" s="310" t="s">
        <v>1938</v>
      </c>
      <c r="E500" s="18" t="s">
        <v>607</v>
      </c>
      <c r="F500" s="311">
        <v>84.084999999999994</v>
      </c>
      <c r="G500" s="39"/>
      <c r="H500" s="45"/>
    </row>
    <row r="501" s="2" customFormat="1">
      <c r="A501" s="39"/>
      <c r="B501" s="45"/>
      <c r="C501" s="310" t="s">
        <v>1906</v>
      </c>
      <c r="D501" s="310" t="s">
        <v>1907</v>
      </c>
      <c r="E501" s="18" t="s">
        <v>282</v>
      </c>
      <c r="F501" s="311">
        <v>3.1899999999999999</v>
      </c>
      <c r="G501" s="39"/>
      <c r="H501" s="45"/>
    </row>
    <row r="502" s="2" customFormat="1" ht="7.44" customHeight="1">
      <c r="A502" s="39"/>
      <c r="B502" s="173"/>
      <c r="C502" s="174"/>
      <c r="D502" s="174"/>
      <c r="E502" s="174"/>
      <c r="F502" s="174"/>
      <c r="G502" s="174"/>
      <c r="H502" s="45"/>
    </row>
    <row r="503" s="2" customFormat="1">
      <c r="A503" s="39"/>
      <c r="B503" s="39"/>
      <c r="C503" s="39"/>
      <c r="D503" s="39"/>
      <c r="E503" s="39"/>
      <c r="F503" s="39"/>
      <c r="G503" s="39"/>
      <c r="H503" s="39"/>
    </row>
  </sheetData>
  <sheetProtection sheet="1" formatColumns="0" formatRows="0" objects="1" scenarios="1" spinCount="100000" saltValue="8UrMwgZbQqMSTE+PkQS8Go0RAg330aC0pDmkCFc64otjbth/l84QBiBohIY0ePYhGyj8AuhkRJZ5LaJ1iTNYnw==" hashValue="syncmwCB7Ja1eMaV0TiGND3YK17RlWVqqVYGAbNyCK2NxDMi3z5Imw78aPqT9hg6KFQLriWyhiqt/6EaIdphi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2022-03-23T09:33:23Z</dcterms:created>
  <dcterms:modified xsi:type="dcterms:W3CDTF">2022-03-23T09:33:53Z</dcterms:modified>
</cp:coreProperties>
</file>